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65" windowWidth="11355" windowHeight="8025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P107" i="1"/>
  <c r="P155" s="1"/>
  <c r="Q155" s="1"/>
  <c r="P108"/>
  <c r="Q108" s="1"/>
  <c r="P143"/>
  <c r="Q143" s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4"/>
  <c r="Q145"/>
  <c r="Q146"/>
  <c r="Q147"/>
  <c r="Q148"/>
  <c r="Q149"/>
  <c r="Q150"/>
  <c r="Q151"/>
  <c r="Q152"/>
  <c r="Q153"/>
  <c r="Q154"/>
  <c r="Q7"/>
  <c r="N108"/>
  <c r="N107" s="1"/>
  <c r="N155" s="1"/>
  <c r="O155" s="1"/>
  <c r="N148"/>
  <c r="N149"/>
  <c r="N112"/>
  <c r="N117"/>
  <c r="O117" s="1"/>
  <c r="N119"/>
  <c r="N143"/>
  <c r="O113"/>
  <c r="O114"/>
  <c r="O115"/>
  <c r="O116"/>
  <c r="O118"/>
  <c r="M112"/>
  <c r="Q107" l="1"/>
  <c r="O11"/>
  <c r="O12"/>
  <c r="O13"/>
  <c r="O14"/>
  <c r="O17"/>
  <c r="O18"/>
  <c r="O19"/>
  <c r="O24"/>
  <c r="O25"/>
  <c r="O26"/>
  <c r="O29"/>
  <c r="O31"/>
  <c r="O32"/>
  <c r="O35"/>
  <c r="O37"/>
  <c r="O40"/>
  <c r="O41"/>
  <c r="O54"/>
  <c r="O56"/>
  <c r="O58"/>
  <c r="O61"/>
  <c r="O62"/>
  <c r="O65"/>
  <c r="O67"/>
  <c r="O68"/>
  <c r="O73"/>
  <c r="O76"/>
  <c r="O78"/>
  <c r="O81"/>
  <c r="O84"/>
  <c r="O89"/>
  <c r="O91"/>
  <c r="O93"/>
  <c r="O95"/>
  <c r="O96"/>
  <c r="O98"/>
  <c r="O100"/>
  <c r="O102"/>
  <c r="O110"/>
  <c r="O111"/>
  <c r="O126"/>
  <c r="O127"/>
  <c r="O128"/>
  <c r="O129"/>
  <c r="O130"/>
  <c r="O131"/>
  <c r="O132"/>
  <c r="O133"/>
  <c r="O134"/>
  <c r="O135"/>
  <c r="O136"/>
  <c r="O137"/>
  <c r="O138"/>
  <c r="O139"/>
  <c r="O140"/>
  <c r="O142"/>
  <c r="O147"/>
  <c r="O150"/>
  <c r="O151"/>
  <c r="O153"/>
  <c r="M28" l="1"/>
  <c r="O28" s="1"/>
  <c r="M152" l="1"/>
  <c r="O152" s="1"/>
  <c r="M109"/>
  <c r="O109" s="1"/>
  <c r="M143"/>
  <c r="O143" s="1"/>
  <c r="G103" l="1"/>
  <c r="M103"/>
  <c r="O103" s="1"/>
  <c r="G104"/>
  <c r="M104"/>
  <c r="O104" s="1"/>
  <c r="G105"/>
  <c r="M105"/>
  <c r="O105" s="1"/>
  <c r="M97" l="1"/>
  <c r="O97" s="1"/>
  <c r="M99" l="1"/>
  <c r="O99" s="1"/>
  <c r="M94"/>
  <c r="O94" s="1"/>
  <c r="M92"/>
  <c r="O92" s="1"/>
  <c r="M90"/>
  <c r="O90" s="1"/>
  <c r="M88"/>
  <c r="O88" s="1"/>
  <c r="M36"/>
  <c r="O36" s="1"/>
  <c r="M34"/>
  <c r="O34" s="1"/>
  <c r="M120" l="1"/>
  <c r="O120" s="1"/>
  <c r="M121"/>
  <c r="O121" s="1"/>
  <c r="M122"/>
  <c r="O122" s="1"/>
  <c r="M123"/>
  <c r="O123" s="1"/>
  <c r="M124"/>
  <c r="O124" s="1"/>
  <c r="M125"/>
  <c r="O125" s="1"/>
  <c r="M55" l="1"/>
  <c r="O55" s="1"/>
  <c r="M57"/>
  <c r="O57" s="1"/>
  <c r="M60"/>
  <c r="M72"/>
  <c r="M75"/>
  <c r="O75" s="1"/>
  <c r="M77"/>
  <c r="O77" s="1"/>
  <c r="M80"/>
  <c r="O80" s="1"/>
  <c r="M83"/>
  <c r="M85"/>
  <c r="O85" s="1"/>
  <c r="M86"/>
  <c r="O86" s="1"/>
  <c r="M22"/>
  <c r="O22" s="1"/>
  <c r="M59" l="1"/>
  <c r="O59" s="1"/>
  <c r="O60"/>
  <c r="M82"/>
  <c r="O82" s="1"/>
  <c r="O83"/>
  <c r="M71"/>
  <c r="O71" s="1"/>
  <c r="O72"/>
  <c r="M74"/>
  <c r="M33"/>
  <c r="O33" s="1"/>
  <c r="M9"/>
  <c r="O9" s="1"/>
  <c r="M70" l="1"/>
  <c r="O70" s="1"/>
  <c r="O74"/>
  <c r="M79"/>
  <c r="O79" s="1"/>
  <c r="M10"/>
  <c r="O10" s="1"/>
  <c r="M23"/>
  <c r="O23" s="1"/>
  <c r="M42"/>
  <c r="O42" s="1"/>
  <c r="M43"/>
  <c r="O43" s="1"/>
  <c r="M44"/>
  <c r="O44" s="1"/>
  <c r="M45"/>
  <c r="O45" s="1"/>
  <c r="M46"/>
  <c r="O46" s="1"/>
  <c r="M47"/>
  <c r="O47" s="1"/>
  <c r="M48"/>
  <c r="O48" s="1"/>
  <c r="M50"/>
  <c r="O50" s="1"/>
  <c r="M51"/>
  <c r="O51" s="1"/>
  <c r="M106"/>
  <c r="O106" s="1"/>
  <c r="M114"/>
  <c r="M115"/>
  <c r="L119" l="1"/>
  <c r="L117"/>
  <c r="L112" s="1"/>
  <c r="L152"/>
  <c r="L108" l="1"/>
  <c r="L107" s="1"/>
  <c r="L155" s="1"/>
  <c r="K126"/>
  <c r="K111"/>
  <c r="K110"/>
  <c r="E109"/>
  <c r="F109"/>
  <c r="H109"/>
  <c r="I109"/>
  <c r="J109"/>
  <c r="E101"/>
  <c r="E87" s="1"/>
  <c r="F101"/>
  <c r="F87" s="1"/>
  <c r="H101"/>
  <c r="H87" s="1"/>
  <c r="I101"/>
  <c r="I87" s="1"/>
  <c r="J101"/>
  <c r="J87" s="1"/>
  <c r="K102"/>
  <c r="M101" s="1"/>
  <c r="K89"/>
  <c r="K90"/>
  <c r="K91"/>
  <c r="K92"/>
  <c r="K88"/>
  <c r="E83"/>
  <c r="E82" s="1"/>
  <c r="F83"/>
  <c r="F82" s="1"/>
  <c r="H83"/>
  <c r="H82" s="1"/>
  <c r="I83"/>
  <c r="I82" s="1"/>
  <c r="J83"/>
  <c r="J82" s="1"/>
  <c r="K84"/>
  <c r="E80"/>
  <c r="F80"/>
  <c r="H80"/>
  <c r="I80"/>
  <c r="J80"/>
  <c r="K81"/>
  <c r="D80"/>
  <c r="D83"/>
  <c r="D82" s="1"/>
  <c r="F78"/>
  <c r="F70" s="1"/>
  <c r="E64"/>
  <c r="E63" s="1"/>
  <c r="F64"/>
  <c r="F63" s="1"/>
  <c r="H64"/>
  <c r="H63" s="1"/>
  <c r="I64"/>
  <c r="I63" s="1"/>
  <c r="J64"/>
  <c r="J63" s="1"/>
  <c r="K66"/>
  <c r="M66" s="1"/>
  <c r="O66" s="1"/>
  <c r="K67"/>
  <c r="K68"/>
  <c r="K69"/>
  <c r="M69" s="1"/>
  <c r="O69" s="1"/>
  <c r="K65"/>
  <c r="E60"/>
  <c r="E59" s="1"/>
  <c r="F60"/>
  <c r="F59" s="1"/>
  <c r="H60"/>
  <c r="H59" s="1"/>
  <c r="I60"/>
  <c r="I59" s="1"/>
  <c r="J60"/>
  <c r="J59" s="1"/>
  <c r="K61"/>
  <c r="E57"/>
  <c r="F57"/>
  <c r="G57"/>
  <c r="H57"/>
  <c r="I57"/>
  <c r="J57"/>
  <c r="K58"/>
  <c r="E55"/>
  <c r="F55"/>
  <c r="H55"/>
  <c r="I55"/>
  <c r="J55"/>
  <c r="K56"/>
  <c r="E53"/>
  <c r="F53"/>
  <c r="H53"/>
  <c r="I53"/>
  <c r="J53"/>
  <c r="K54"/>
  <c r="M53" s="1"/>
  <c r="O53" s="1"/>
  <c r="E39"/>
  <c r="E38" s="1"/>
  <c r="F39"/>
  <c r="F38" s="1"/>
  <c r="H39"/>
  <c r="H38" s="1"/>
  <c r="I39"/>
  <c r="I38" s="1"/>
  <c r="J39"/>
  <c r="J38" s="1"/>
  <c r="K40"/>
  <c r="M39" s="1"/>
  <c r="E30"/>
  <c r="E27" s="1"/>
  <c r="F30"/>
  <c r="F27" s="1"/>
  <c r="H30"/>
  <c r="H27" s="1"/>
  <c r="I30"/>
  <c r="I27" s="1"/>
  <c r="J30"/>
  <c r="J27" s="1"/>
  <c r="K31"/>
  <c r="K32"/>
  <c r="E22"/>
  <c r="E21" s="1"/>
  <c r="F22"/>
  <c r="F21" s="1"/>
  <c r="H22"/>
  <c r="H21" s="1"/>
  <c r="I22"/>
  <c r="I21" s="1"/>
  <c r="J22"/>
  <c r="J21" s="1"/>
  <c r="K24"/>
  <c r="M21" s="1"/>
  <c r="O21" s="1"/>
  <c r="E16"/>
  <c r="E15" s="1"/>
  <c r="F16"/>
  <c r="F15" s="1"/>
  <c r="H16"/>
  <c r="H15" s="1"/>
  <c r="J16"/>
  <c r="J15" s="1"/>
  <c r="K20"/>
  <c r="M20" s="1"/>
  <c r="O20" s="1"/>
  <c r="K18"/>
  <c r="K19"/>
  <c r="K17"/>
  <c r="K14"/>
  <c r="K12"/>
  <c r="K13"/>
  <c r="K11"/>
  <c r="K142"/>
  <c r="M141" s="1"/>
  <c r="E141"/>
  <c r="E119" s="1"/>
  <c r="F141"/>
  <c r="F119" s="1"/>
  <c r="H141"/>
  <c r="H119" s="1"/>
  <c r="I141"/>
  <c r="J141"/>
  <c r="J119" s="1"/>
  <c r="K127"/>
  <c r="K128"/>
  <c r="K129"/>
  <c r="K130"/>
  <c r="K131"/>
  <c r="K132"/>
  <c r="K133"/>
  <c r="K134"/>
  <c r="K135"/>
  <c r="K136"/>
  <c r="K137"/>
  <c r="K138"/>
  <c r="K139"/>
  <c r="K140"/>
  <c r="K147"/>
  <c r="K144"/>
  <c r="M144" s="1"/>
  <c r="O144" s="1"/>
  <c r="K145"/>
  <c r="M145" s="1"/>
  <c r="O145" s="1"/>
  <c r="E143"/>
  <c r="F143"/>
  <c r="H143"/>
  <c r="I143"/>
  <c r="J143"/>
  <c r="E149"/>
  <c r="E148" s="1"/>
  <c r="F149"/>
  <c r="F148" s="1"/>
  <c r="G149"/>
  <c r="G148" s="1"/>
  <c r="H149"/>
  <c r="H148" s="1"/>
  <c r="I149"/>
  <c r="I148" s="1"/>
  <c r="J149"/>
  <c r="J148" s="1"/>
  <c r="D149"/>
  <c r="D148" s="1"/>
  <c r="K150"/>
  <c r="K151"/>
  <c r="D22"/>
  <c r="D21" s="1"/>
  <c r="D9"/>
  <c r="D8" s="1"/>
  <c r="E9"/>
  <c r="E8" s="1"/>
  <c r="F9"/>
  <c r="F8" s="1"/>
  <c r="H9"/>
  <c r="H8" s="1"/>
  <c r="I9"/>
  <c r="I8" s="1"/>
  <c r="J9"/>
  <c r="J8" s="1"/>
  <c r="D109"/>
  <c r="K118"/>
  <c r="M117" s="1"/>
  <c r="J117"/>
  <c r="J112" s="1"/>
  <c r="D57"/>
  <c r="D64"/>
  <c r="D63" s="1"/>
  <c r="G67"/>
  <c r="I129"/>
  <c r="I130"/>
  <c r="I131"/>
  <c r="I132"/>
  <c r="E112"/>
  <c r="F112"/>
  <c r="G54"/>
  <c r="G53" s="1"/>
  <c r="G56"/>
  <c r="G55" s="1"/>
  <c r="G61"/>
  <c r="G60" s="1"/>
  <c r="G59" s="1"/>
  <c r="G65"/>
  <c r="G66"/>
  <c r="G68"/>
  <c r="G69"/>
  <c r="G72"/>
  <c r="G73"/>
  <c r="G74"/>
  <c r="G77"/>
  <c r="G84"/>
  <c r="G83" s="1"/>
  <c r="G82" s="1"/>
  <c r="G85"/>
  <c r="I85" s="1"/>
  <c r="G86"/>
  <c r="I86" s="1"/>
  <c r="G90"/>
  <c r="G102"/>
  <c r="G101" s="1"/>
  <c r="G106"/>
  <c r="G114"/>
  <c r="G115"/>
  <c r="G118"/>
  <c r="G120"/>
  <c r="G121"/>
  <c r="G122"/>
  <c r="G123"/>
  <c r="G124"/>
  <c r="G125"/>
  <c r="G126"/>
  <c r="G127"/>
  <c r="G128"/>
  <c r="G129"/>
  <c r="G130"/>
  <c r="G131"/>
  <c r="G132"/>
  <c r="G134"/>
  <c r="G135"/>
  <c r="G139"/>
  <c r="G142"/>
  <c r="G141" s="1"/>
  <c r="G144"/>
  <c r="G145"/>
  <c r="G147"/>
  <c r="G10"/>
  <c r="G11"/>
  <c r="G12"/>
  <c r="G13"/>
  <c r="G14"/>
  <c r="G28"/>
  <c r="G31"/>
  <c r="G32"/>
  <c r="G40"/>
  <c r="G39" s="1"/>
  <c r="G38" s="1"/>
  <c r="G41"/>
  <c r="G42"/>
  <c r="G43"/>
  <c r="G44"/>
  <c r="G45"/>
  <c r="G46"/>
  <c r="G47"/>
  <c r="G48"/>
  <c r="G50"/>
  <c r="G51"/>
  <c r="D146"/>
  <c r="K146" s="1"/>
  <c r="M146" s="1"/>
  <c r="O146" s="1"/>
  <c r="D117"/>
  <c r="G117" s="1"/>
  <c r="D141"/>
  <c r="D119" s="1"/>
  <c r="D39"/>
  <c r="D38" s="1"/>
  <c r="D60"/>
  <c r="D59" s="1"/>
  <c r="D55"/>
  <c r="D53"/>
  <c r="E71"/>
  <c r="D101"/>
  <c r="D87" s="1"/>
  <c r="D30"/>
  <c r="D27" s="1"/>
  <c r="G24"/>
  <c r="G22" s="1"/>
  <c r="G21" s="1"/>
  <c r="G111"/>
  <c r="G23"/>
  <c r="I23" s="1"/>
  <c r="G110"/>
  <c r="I20"/>
  <c r="I16" s="1"/>
  <c r="I15" s="1"/>
  <c r="G20"/>
  <c r="G19"/>
  <c r="G18"/>
  <c r="G17"/>
  <c r="D16"/>
  <c r="D15" s="1"/>
  <c r="G81"/>
  <c r="G80" s="1"/>
  <c r="D71"/>
  <c r="G71" s="1"/>
  <c r="M119" l="1"/>
  <c r="O119" s="1"/>
  <c r="O141"/>
  <c r="M87"/>
  <c r="O87" s="1"/>
  <c r="O101"/>
  <c r="M38"/>
  <c r="O38" s="1"/>
  <c r="O39"/>
  <c r="M64"/>
  <c r="E108"/>
  <c r="K9"/>
  <c r="K8" s="1"/>
  <c r="D112"/>
  <c r="I78"/>
  <c r="I70" s="1"/>
  <c r="H78"/>
  <c r="H70" s="1"/>
  <c r="M149"/>
  <c r="M52"/>
  <c r="G112"/>
  <c r="F79"/>
  <c r="D78"/>
  <c r="D70" s="1"/>
  <c r="G146"/>
  <c r="G143" s="1"/>
  <c r="D52"/>
  <c r="D49" s="1"/>
  <c r="D79"/>
  <c r="J79"/>
  <c r="E79"/>
  <c r="O112"/>
  <c r="M16"/>
  <c r="M30"/>
  <c r="G30"/>
  <c r="G27" s="1"/>
  <c r="K53"/>
  <c r="K60"/>
  <c r="D143"/>
  <c r="G9"/>
  <c r="G8" s="1"/>
  <c r="K117"/>
  <c r="F52"/>
  <c r="F49" s="1"/>
  <c r="K80"/>
  <c r="G78"/>
  <c r="G70" s="1"/>
  <c r="G16"/>
  <c r="G15" s="1"/>
  <c r="K141"/>
  <c r="E52"/>
  <c r="E49" s="1"/>
  <c r="K57"/>
  <c r="K109"/>
  <c r="F108"/>
  <c r="K39"/>
  <c r="K83"/>
  <c r="K101"/>
  <c r="K87" s="1"/>
  <c r="K22"/>
  <c r="K30"/>
  <c r="H52"/>
  <c r="H49" s="1"/>
  <c r="K55"/>
  <c r="I119"/>
  <c r="I108" s="1"/>
  <c r="K149"/>
  <c r="J52"/>
  <c r="J49" s="1"/>
  <c r="E78"/>
  <c r="E70" s="1"/>
  <c r="G64"/>
  <c r="G63" s="1"/>
  <c r="J78"/>
  <c r="J70" s="1"/>
  <c r="G109"/>
  <c r="H108"/>
  <c r="K16"/>
  <c r="I52"/>
  <c r="I49" s="1"/>
  <c r="K64"/>
  <c r="I79"/>
  <c r="H79"/>
  <c r="K143"/>
  <c r="G119"/>
  <c r="G87"/>
  <c r="G79"/>
  <c r="G52"/>
  <c r="G49" s="1"/>
  <c r="J108"/>
  <c r="M27" l="1"/>
  <c r="O27" s="1"/>
  <c r="O30"/>
  <c r="M148"/>
  <c r="O148" s="1"/>
  <c r="O149"/>
  <c r="M49"/>
  <c r="O49" s="1"/>
  <c r="O52"/>
  <c r="M63"/>
  <c r="O63" s="1"/>
  <c r="O64"/>
  <c r="M15"/>
  <c r="O15" s="1"/>
  <c r="O16"/>
  <c r="M108"/>
  <c r="D7"/>
  <c r="D154" s="1"/>
  <c r="I7"/>
  <c r="I154" s="1"/>
  <c r="I155" s="1"/>
  <c r="D108"/>
  <c r="D107" s="1"/>
  <c r="J7"/>
  <c r="J154" s="1"/>
  <c r="J155" s="1"/>
  <c r="F7"/>
  <c r="F154" s="1"/>
  <c r="F155" s="1"/>
  <c r="H7"/>
  <c r="H154" s="1"/>
  <c r="H155" s="1"/>
  <c r="E7"/>
  <c r="E154" s="1"/>
  <c r="E155" s="1"/>
  <c r="G108"/>
  <c r="K15"/>
  <c r="K38"/>
  <c r="K112"/>
  <c r="K63"/>
  <c r="K52"/>
  <c r="K21"/>
  <c r="K82"/>
  <c r="K59"/>
  <c r="K148"/>
  <c r="K119"/>
  <c r="K27"/>
  <c r="K78"/>
  <c r="G7"/>
  <c r="G154" s="1"/>
  <c r="J107"/>
  <c r="M107" l="1"/>
  <c r="O107" s="1"/>
  <c r="O108"/>
  <c r="D155"/>
  <c r="G155"/>
  <c r="M8"/>
  <c r="K70"/>
  <c r="K49"/>
  <c r="K79"/>
  <c r="K108"/>
  <c r="M7" l="1"/>
  <c r="O8"/>
  <c r="K107"/>
  <c r="K7"/>
  <c r="M154" l="1"/>
  <c r="O7"/>
  <c r="K154"/>
  <c r="M155" l="1"/>
  <c r="O154"/>
  <c r="K155"/>
</calcChain>
</file>

<file path=xl/sharedStrings.xml><?xml version="1.0" encoding="utf-8"?>
<sst xmlns="http://schemas.openxmlformats.org/spreadsheetml/2006/main" count="317" uniqueCount="304">
  <si>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</si>
  <si>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</si>
  <si>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</si>
  <si>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</si>
  <si>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</si>
  <si>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</si>
  <si>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</si>
  <si>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</si>
  <si>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1 05 00000 00 0000 000</t>
  </si>
  <si>
    <t>1  05 02000 02 0000 110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</si>
  <si>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</si>
  <si>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</si>
  <si>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</si>
  <si>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</si>
  <si>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</si>
  <si>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</si>
  <si>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</si>
  <si>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</si>
  <si>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</si>
  <si>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</si>
  <si>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</si>
  <si>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</si>
  <si>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</si>
  <si>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</si>
  <si>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</si>
  <si>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</si>
  <si>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</si>
  <si>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1 09 06020 02 0000 110</t>
  </si>
  <si>
    <t>1 09 07000 00 0000 110</t>
  </si>
  <si>
    <t>1 09 07030 05 0000 110</t>
  </si>
  <si>
    <t>1 11 00000 00 0000 000</t>
  </si>
  <si>
    <t>1  11 03000 00 0000 120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</si>
  <si>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</si>
  <si>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</si>
  <si>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</si>
  <si>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1 11 05010 00 0000 120</t>
  </si>
  <si>
    <t>1 11 05030 00 0000 120</t>
  </si>
  <si>
    <t>1 12 00000 00 0000 000</t>
  </si>
  <si>
    <t>1 12 01000 01 0000 120</t>
  </si>
  <si>
    <t>1 13 00000 00 0000 000</t>
  </si>
  <si>
    <t>1 14 00000 00 0000 000</t>
  </si>
  <si>
    <t>1 14 02000 00 0000 000</t>
  </si>
  <si>
    <t>1 14 06000 00 0000 430</t>
  </si>
  <si>
    <t>1 14 06010 00 0000 430</t>
  </si>
  <si>
    <t>1 14 06020 00 0000 430</t>
  </si>
  <si>
    <t>1 16 00000 00 0000 000</t>
  </si>
  <si>
    <t>1 17 00000 00 0000 000</t>
  </si>
  <si>
    <t>1 17 05000 00 0000 180</t>
  </si>
  <si>
    <t>Прочие неналоговые доходы</t>
  </si>
  <si>
    <t>2 02 03001 05 0000 151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</si>
  <si>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</si>
  <si>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</si>
  <si>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</si>
  <si>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2 02 03026 05 0000 151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</si>
  <si>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</si>
  <si>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2 02 03033 05 0000 151</t>
  </si>
  <si>
    <t>Субвенции бюджетам муниципальных районов на оздоровление детей</t>
  </si>
  <si>
    <t>2 02 03041 05 0000 151</t>
  </si>
  <si>
    <t>2 02 03046 05 0000 151</t>
  </si>
  <si>
    <t>2 02 03055 05 0000 151</t>
  </si>
  <si>
    <t>Субвенции бюджетам муниципальных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</si>
  <si>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</si>
  <si>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и от 24 ноября 1995 года № 181-ФЗ « О социальной защите инвалидов в Российской Федерации»</t>
  </si>
  <si>
    <t>Иные межбюджетные трансферты</t>
  </si>
  <si>
    <t>2 02 04025 05 0000 151</t>
  </si>
  <si>
    <t xml:space="preserve">Собственные доходы. </t>
  </si>
  <si>
    <t>Всего доходов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</si>
  <si>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</si>
  <si>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</si>
  <si>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</si>
  <si>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</si>
  <si>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</si>
  <si>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</si>
  <si>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</si>
  <si>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</si>
  <si>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</si>
  <si>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</si>
  <si>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Субвенции бюджетам муниципальных районов на оплату жилищно-коммунальных услуг отдельным категориям граждан</t>
  </si>
  <si>
    <t>Прочие субвенции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</si>
  <si>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</si>
  <si>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2 02 02077 05 0000 151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</si>
  <si>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</si>
  <si>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</si>
  <si>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Прочие местные налоги и сборы, мобилизуемые на территориях муниципальных районов</t>
  </si>
  <si>
    <t>к решению Земского Собрания</t>
  </si>
  <si>
    <t>Изменения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</si>
  <si>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</si>
  <si>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</si>
  <si>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</si>
  <si>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</si>
  <si>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048</t>
  </si>
  <si>
    <t>Единый сельскохозяйственный налог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</si>
  <si>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в соответствии с Указом Президента Россиийской Федерации от 7 мая 2008 года №714 "Об обеспечении жильем ветеранов Великой Отечественной войны 1941-1945 годов"</t>
  </si>
  <si>
    <t xml:space="preserve">                                                   Доходы районного бюджета на 2012 год                                                                         </t>
  </si>
  <si>
    <t>1 05 03010 01 0000 110</t>
  </si>
  <si>
    <t>1 09 07053 05 0000 110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</si>
  <si>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</si>
  <si>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</si>
  <si>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 xml:space="preserve"> Доходы от оказания платных услуг (работ) </t>
  </si>
  <si>
    <t>1 13 02000 00 0000 130</t>
  </si>
  <si>
    <t>Доходы от компенсации затрат государства</t>
  </si>
  <si>
    <t>1 14 06025 10 0000 430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</si>
  <si>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</si>
  <si>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</si>
  <si>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</si>
  <si>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</si>
  <si>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года.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</si>
  <si>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</si>
  <si>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1 12 01010 01 0000 120</t>
  </si>
  <si>
    <t>1 12 01020 01 0000 120</t>
  </si>
  <si>
    <t>Плата за размещение отходов производства и потребления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</si>
  <si>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</si>
  <si>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атмосферный воздух стационарными объектами</t>
  </si>
  <si>
    <t>Плата за иные виды негативного воздействия на окружающую среду</t>
  </si>
  <si>
    <t>112 01050 01 0000 120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</si>
  <si>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</si>
  <si>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</si>
  <si>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</si>
  <si>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</si>
  <si>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Код</t>
  </si>
  <si>
    <t>Сумма, рублей</t>
  </si>
  <si>
    <t>1 03 00000 00 0000 000</t>
  </si>
  <si>
    <t>НАЛОГИ НА ТОВАРЫ (РАБОТЫ,УСЛУГИ), РЕАЛИЗУЕМЫЕ НА ТЕРРИТОРИИ РОССИЙСКОЙ ФЕДЕРАЦИИ</t>
  </si>
  <si>
    <t>ПЛАТЕЖИ ПРИ ПОЛЬЗОВАНИИ ПРИРОДНЫМИ РЕСУРСАМИ</t>
  </si>
  <si>
    <t>НАЛОГИ НА СОВОКУПНЫЙ ДОХОД</t>
  </si>
  <si>
    <t>ДОХОДЫ ОТ ПРОДАЖИ МАТЕРИАЛЬНЫХ И НЕМАТЕРИАЛЬНЫХ АКТИВОВ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</si>
  <si>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</si>
  <si>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</si>
  <si>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</si>
  <si>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</si>
  <si>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1 01 02030 01 0000 110</t>
  </si>
  <si>
    <t>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</si>
  <si>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</si>
  <si>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</si>
  <si>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1 13 02060 00 0000 130</t>
  </si>
  <si>
    <t>1 13 01990 00 0000 130</t>
  </si>
  <si>
    <t>Прочие доходы от оказания платных услуг (работ)</t>
  </si>
  <si>
    <t>1 13 02990 00 0000 130</t>
  </si>
  <si>
    <t>Прочие доходы от компенсации затрат государства</t>
  </si>
  <si>
    <t>1 11 07000 00 0000 120</t>
  </si>
  <si>
    <t>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</si>
  <si>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</si>
  <si>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</si>
  <si>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</si>
  <si>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</si>
  <si>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</si>
  <si>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Прочие субсидии 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</si>
  <si>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</si>
  <si>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</si>
  <si>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</si>
  <si>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от                  № </t>
  </si>
  <si>
    <t>Приложение 2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</si>
  <si>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</si>
  <si>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</si>
  <si>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1 05 02010 02 0000 110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</si>
  <si>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</si>
  <si>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</si>
  <si>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</si>
  <si>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</si>
  <si>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</si>
  <si>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1 12 01030 01 0000 120</t>
  </si>
  <si>
    <t>П лата за выбросы загрязняющих веществ в водные объекты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</si>
  <si>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</si>
  <si>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</si>
  <si>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</si>
  <si>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посещаемыми образовательные организации, реализующие образовательные программы дошкольного образования</t>
  </si>
  <si>
    <t>2 02 30021 05 0000 151</t>
  </si>
  <si>
    <t>2 02 35134 05 0000 151</t>
  </si>
  <si>
    <t>2 02 30007 05 0000 151</t>
  </si>
  <si>
    <t>2 02 40000 00 0000 150</t>
  </si>
  <si>
    <t>2 02 39999 00 0000 150</t>
  </si>
  <si>
    <t>2 02 30000 00 0000 150</t>
  </si>
  <si>
    <t>2 02 29999 00 0000 150</t>
  </si>
  <si>
    <t>2 02 20000 00 0000 150</t>
  </si>
  <si>
    <t>2  02 10000 00 0000  150</t>
  </si>
  <si>
    <t>2 07 05030 05 0000 150</t>
  </si>
  <si>
    <t>Прочие безвозмездные поступления в бюдеты муниципальных районов</t>
  </si>
  <si>
    <t>1 03 02231 01 0000 110</t>
  </si>
  <si>
    <t>1 03 02241 01 0000 110</t>
  </si>
  <si>
    <t>1 03 02251 01 0000 110</t>
  </si>
  <si>
    <t>1 03 02261 01 0000 110</t>
  </si>
  <si>
    <t>1 12 01041 01 0000 120</t>
  </si>
  <si>
    <t>2 07 00000 00 0000 000</t>
  </si>
  <si>
    <t>Прочие безвозмездные поступления</t>
  </si>
  <si>
    <t>2 02 49999 00 0000 150</t>
  </si>
  <si>
    <t xml:space="preserve">Прочие межбюджетные трансферты, передаваемые </t>
  </si>
  <si>
    <t xml:space="preserve">Субсидии бюджетам муниципальных районов на реализацию мероприятий по обеспечению жильем молодых семей </t>
  </si>
  <si>
    <t>2 00 00000 00 0000 000</t>
  </si>
  <si>
    <t xml:space="preserve">БЕЗВОЗМЕЗДНЫЕ ПОСТУПЛЕНИЯ </t>
  </si>
  <si>
    <t xml:space="preserve"> 2 02 25519 05 0000 150</t>
  </si>
  <si>
    <t>Субсидия бюджетам муниципальных районов на поддержку отрасли культуры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</si>
  <si>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</si>
  <si>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</si>
  <si>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</si>
  <si>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</si>
  <si>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</si>
  <si>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</si>
  <si>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1 06 06000 00 0000 110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</si>
  <si>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</si>
  <si>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</si>
  <si>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поступающие в порядке возмещения расходов, понесенных в связи с эксплуатацией имущества</t>
  </si>
  <si>
    <t>Доходы  бюджета Гайнского муниципального округа на 2020 год.</t>
  </si>
  <si>
    <t>1 05 04010 02 0000 110</t>
  </si>
  <si>
    <t>1 06 06032 04 0000 110</t>
  </si>
  <si>
    <t>1 06 06042 04 0000 110</t>
  </si>
  <si>
    <t>1 11 05074 04 0000 120</t>
  </si>
  <si>
    <t>1 11 07014 04 0000 120</t>
  </si>
  <si>
    <t>1 11 09044 04 0000 120</t>
  </si>
  <si>
    <t>1 13 01994 04 0000 130</t>
  </si>
  <si>
    <t>1 13 02064 04 0000 130</t>
  </si>
  <si>
    <t>1 13 02994 04 0000 130</t>
  </si>
  <si>
    <t>2 02 15001 04 0000 150</t>
  </si>
  <si>
    <t>2 02 29999 04 0000 150</t>
  </si>
  <si>
    <t>Налог, взимаемый в связи с применением патентной системы налогообложения, зачисляемый в бюджеты городских (мунициальных) округов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</si>
  <si>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</si>
  <si>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(муниципальных) округов</t>
  </si>
  <si>
    <t>1 06 01020 04 0000 110</t>
  </si>
  <si>
    <t>1 06 06030 00 0000 110</t>
  </si>
  <si>
    <t>Земельный налог с физических лиц, обладающих земельным участком, расположенным в границах городских (муниципальных) округов</t>
  </si>
  <si>
    <t>1 06 06040 00 0000 110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</si>
  <si>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</si>
  <si>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(муниципальных) округов,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</si>
  <si>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</si>
  <si>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 органов управления городских (муниципальных)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</si>
  <si>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(муниципальных)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</si>
  <si>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(муниципальными) округами</t>
  </si>
  <si>
    <t>Прочие поступления от использования имущества, находящегося в собственности городских (муниципальных)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</si>
  <si>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</si>
  <si>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(муниципальных) округов</t>
  </si>
  <si>
    <t>Доходы, поступающие в порядке возмещения расходов, понесенных в связи с эксплуатацией имущества городских (муниципальных) округов</t>
  </si>
  <si>
    <t>Прочие доходы от компенсации затрат бюджетов городских (муниципальных) округов</t>
  </si>
  <si>
    <t>1 14 02043 04 0000 410</t>
  </si>
  <si>
    <t>Доходы от реализации иного имущества, находящегося в собственности городских (муниципальных)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</si>
  <si>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</si>
  <si>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(муниципальных) округов</t>
  </si>
  <si>
    <t>1 16 01050 01 0000 140</t>
  </si>
  <si>
    <t>1 16 01054 01 0000 140</t>
  </si>
  <si>
    <t>1 16 01060 01 0000 140</t>
  </si>
  <si>
    <t>1 16 01064 01 0000 140</t>
  </si>
  <si>
    <t>1 16 01140 01 0000 140</t>
  </si>
  <si>
    <t>1 16 01143 01 0000 140</t>
  </si>
  <si>
    <t>1 16 01200 01 0000 140</t>
  </si>
  <si>
    <t>1 16 01203 01 0000 140</t>
  </si>
  <si>
    <t>1 16 01204 01 0000 140</t>
  </si>
  <si>
    <t>1 16 07090 00 0000 140</t>
  </si>
  <si>
    <t>1 16 07090 04 0000 140</t>
  </si>
  <si>
    <t>1 16 10120 00 0000 140</t>
  </si>
  <si>
    <t>1 16 10123 01 0000 140</t>
  </si>
  <si>
    <t>1 16 11000 01 0000 140</t>
  </si>
  <si>
    <t>1 16 11030 01 0000 140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</si>
  <si>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</si>
  <si>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</si>
  <si>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</si>
  <si>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</si>
  <si>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</si>
  <si>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</si>
  <si>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</si>
  <si>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</si>
  <si>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</si>
  <si>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обязательсв перед государственным (муниципальным0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</si>
  <si>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(муниципального) округа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</si>
  <si>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</si>
  <si>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</si>
  <si>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</si>
  <si>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</si>
  <si>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к решению Думы Гайнского муниципального округа</t>
  </si>
  <si>
    <t>ПРОЧИЕ НЕНАЛОГОВЫЕ ДОХОДЫ</t>
  </si>
  <si>
    <t>1 17 01040 04 0000 180</t>
  </si>
  <si>
    <t>Невыясненные поступления, зачисляемые в бюджеты городских (муниципальных) округов</t>
  </si>
  <si>
    <t>1 17 05040 04 0000 180</t>
  </si>
  <si>
    <t>Прочие неналоговые доходы бюджетов городского (муниципального) округа</t>
  </si>
  <si>
    <t>Прочие дотации бюджетам городских (муниципальных) округов</t>
  </si>
  <si>
    <t>Прочие субсидии бюджетам городских (муниципальных) округов</t>
  </si>
  <si>
    <t>2 02 30024 04 0000 150</t>
  </si>
  <si>
    <t>Субвенции бюджетам городских (муниципальных) округов на выполнение передаваемых полномочий субъектов Российской Федерации</t>
  </si>
  <si>
    <t>Субвенции бюджетам городских (муниципальных)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</si>
  <si>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</si>
  <si>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2 02 35120 04 0000 150</t>
  </si>
  <si>
    <t>2 02 35543 04 0000 150</t>
  </si>
  <si>
    <t>2 02 35930 04 0000 150</t>
  </si>
  <si>
    <t>2 02 39999 04 0000 150</t>
  </si>
  <si>
    <t>2 02 49999 04 0000 150</t>
  </si>
  <si>
    <t>2 02 19999 04 0000 150</t>
  </si>
  <si>
    <t>Субвенции бюджетам городских (муниципальных)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</si>
  <si>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(муниципальных) округов на государственную регистрацию актов гражданского состояния</t>
  </si>
  <si>
    <t>Прочие субвенции бюджетам городских (муниципальных) округов</t>
  </si>
  <si>
    <t>Прочие межбюджетные трансферты, передаваемые бюджетам городских (муниципальных)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</si>
  <si>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</si>
  <si>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(муниципальных) округов</t>
  </si>
  <si>
    <t>Земельный налог с организаций, обладающих земельным участком, расположенным в границах городских (муниципальных) округов</t>
  </si>
  <si>
    <t>Дотации бюджетам городских (муниципальных) округов на выравнивание бюджетной обеспеченности из бюджета субъекта Российской Федерации</t>
  </si>
  <si>
    <t>Субвенции бюджетам городских (муниципальных)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</si>
  <si>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2 02 25576 04 0000 150</t>
  </si>
  <si>
    <t>Субсидии бюджетам городских округов на обеспечение комплексного развития сельских территорий</t>
  </si>
  <si>
    <t>2020</t>
  </si>
  <si>
    <t>изменения</t>
  </si>
  <si>
    <t>уточненный план</t>
  </si>
  <si>
    <t>2 02 25497 04 0000 150</t>
  </si>
  <si>
    <t>Прочие безвозмездные  поступления в бюджеты муниципальных районов</t>
  </si>
  <si>
    <t>2 07 05000 04 0000 150</t>
  </si>
  <si>
    <t>2 07 05020 04 0000 150</t>
  </si>
  <si>
    <t>Приложение 1</t>
  </si>
  <si>
    <t>Поступления от денежных пожертвований, предоставляемых физическими лицами получателям средств бюджетов городских (муници-пальных) округов</t>
  </si>
  <si>
    <t>от 16.03.2020 № 58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</si>
</sst>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2" fontId="1" fillId="0" borderId="1" xfId="0" applyNumberFormat="1" applyFont="1" applyBorder="1"/>
    <xf numFmtId="2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0" fillId="0" borderId="0" xfId="0" applyNumberForma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5" fillId="2" borderId="0" xfId="0" applyFont="1" applyFill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0" fillId="0" borderId="0" xfId="0" applyNumberFormat="1" applyFill="1" applyBorder="1"/>
    <xf numFmtId="0" fontId="0" fillId="0" borderId="1" xfId="0" applyBorder="1"/>
    <xf numFmtId="4" fontId="0" fillId="0" borderId="1" xfId="0" applyNumberFormat="1" applyBorder="1"/>
    <xf numFmtId="4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/>
    <xf numFmtId="49" fontId="1" fillId="0" borderId="0" xfId="0" applyNumberFormat="1" applyFont="1" applyFill="1" applyAlignment="1">
      <alignment vertical="center" wrapText="1"/>
    </xf>
    <xf numFmtId="0" fontId="0" fillId="0" borderId="0" xfId="0" applyAlignment="1"/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"/>
  <sheetViews>
    <sheetView tabSelected="1" workbookViewId="0">
      <selection activeCell="O3" sqref="O3:P3"/>
    </sheetView>
  </sheetViews>
  <sheetFormatPr defaultRowHeight="12.75"/>
  <cols>
    <col min="1" max="1" width="5.42578125" style="1" customWidth="1"/>
    <col min="2" max="2" width="21" style="1" customWidth="1"/>
    <col min="3" max="3" width="59.42578125" style="1" customWidth="1"/>
    <col min="4" max="4" width="15.28515625" style="1" hidden="1" customWidth="1"/>
    <col min="5" max="5" width="7.42578125" style="1" hidden="1" customWidth="1"/>
    <col min="6" max="6" width="12.42578125" style="32" hidden="1" customWidth="1"/>
    <col min="7" max="7" width="15.7109375" style="1" hidden="1" customWidth="1"/>
    <col min="8" max="8" width="0.140625" style="1" hidden="1" customWidth="1"/>
    <col min="9" max="9" width="14.85546875" style="1" hidden="1" customWidth="1"/>
    <col min="10" max="10" width="15.140625" style="38" hidden="1" customWidth="1"/>
    <col min="11" max="11" width="15.140625" style="52" hidden="1" customWidth="1"/>
    <col min="12" max="12" width="12.42578125" style="38" hidden="1" customWidth="1"/>
    <col min="13" max="13" width="16" style="1" hidden="1" customWidth="1"/>
    <col min="14" max="14" width="12.7109375" style="1" hidden="1" customWidth="1"/>
    <col min="15" max="15" width="13.85546875" style="1" customWidth="1"/>
    <col min="16" max="16" width="16.7109375" style="1" customWidth="1"/>
    <col min="17" max="17" width="14.7109375" style="1" customWidth="1"/>
    <col min="18" max="19" width="11.7109375" style="1" bestFit="1" customWidth="1"/>
    <col min="20" max="16384" width="9.140625" style="1"/>
  </cols>
  <sheetData>
    <row r="1" spans="1:17">
      <c r="C1" s="9"/>
      <c r="D1" s="9"/>
      <c r="E1" s="73"/>
      <c r="F1" s="73"/>
      <c r="G1" s="9" t="s">
        <v>151</v>
      </c>
      <c r="H1" s="2"/>
      <c r="I1" s="1" t="s">
        <v>151</v>
      </c>
      <c r="L1" s="60"/>
      <c r="M1" s="50"/>
      <c r="O1" s="74" t="s">
        <v>301</v>
      </c>
      <c r="P1" s="73"/>
    </row>
    <row r="2" spans="1:17" ht="34.5" customHeight="1">
      <c r="C2" s="80"/>
      <c r="D2" s="81"/>
      <c r="E2" s="81"/>
      <c r="F2" s="81"/>
      <c r="G2" s="79" t="s">
        <v>84</v>
      </c>
      <c r="H2" s="79"/>
      <c r="I2" s="79"/>
      <c r="L2" s="75"/>
      <c r="M2" s="76"/>
      <c r="O2" s="72" t="s">
        <v>265</v>
      </c>
      <c r="P2" s="73"/>
    </row>
    <row r="3" spans="1:17" ht="13.5" customHeight="1">
      <c r="C3" s="9"/>
      <c r="D3" s="9"/>
      <c r="E3" s="73"/>
      <c r="F3" s="73"/>
      <c r="G3" s="9" t="s">
        <v>150</v>
      </c>
      <c r="H3" s="2"/>
      <c r="I3" s="1" t="s">
        <v>150</v>
      </c>
      <c r="L3" s="60"/>
      <c r="M3" s="50"/>
      <c r="O3" s="74" t="s">
        <v>303</v>
      </c>
      <c r="P3" s="74"/>
    </row>
    <row r="4" spans="1:17" ht="13.5" customHeight="1">
      <c r="A4" s="13" t="s">
        <v>93</v>
      </c>
      <c r="B4" s="78" t="s">
        <v>201</v>
      </c>
      <c r="C4" s="78"/>
      <c r="D4" s="13"/>
      <c r="E4" s="2"/>
      <c r="F4" s="31"/>
    </row>
    <row r="5" spans="1:17" ht="6.75" hidden="1" customHeight="1" thickBot="1">
      <c r="D5" s="26"/>
      <c r="E5" s="2"/>
      <c r="F5" s="31"/>
    </row>
    <row r="6" spans="1:17" ht="26.25" customHeight="1">
      <c r="A6" s="77" t="s">
        <v>119</v>
      </c>
      <c r="B6" s="77"/>
      <c r="C6" s="15" t="s">
        <v>118</v>
      </c>
      <c r="D6" s="4" t="s">
        <v>120</v>
      </c>
      <c r="E6" s="29" t="s">
        <v>85</v>
      </c>
      <c r="F6" s="30" t="s">
        <v>85</v>
      </c>
      <c r="G6" s="4" t="s">
        <v>120</v>
      </c>
      <c r="H6" s="29"/>
      <c r="I6" s="22"/>
      <c r="J6" s="44" t="s">
        <v>85</v>
      </c>
      <c r="K6" s="53" t="s">
        <v>120</v>
      </c>
      <c r="L6" s="30" t="s">
        <v>85</v>
      </c>
      <c r="M6" s="65" t="s">
        <v>294</v>
      </c>
      <c r="N6" s="66" t="s">
        <v>295</v>
      </c>
      <c r="O6" s="65" t="s">
        <v>294</v>
      </c>
      <c r="P6" s="66" t="s">
        <v>295</v>
      </c>
      <c r="Q6" s="66" t="s">
        <v>296</v>
      </c>
    </row>
    <row r="7" spans="1:17" ht="14.25" customHeight="1">
      <c r="A7" s="4"/>
      <c r="B7" s="4" t="s">
        <v>0</v>
      </c>
      <c r="C7" s="5" t="s">
        <v>1</v>
      </c>
      <c r="D7" s="18" t="e">
        <f t="shared" ref="D7:K7" si="0">D8+D15+D21+D27+D38+D42+D49+D63+D70+D79+D87</f>
        <v>#REF!</v>
      </c>
      <c r="E7" s="18" t="e">
        <f t="shared" si="0"/>
        <v>#REF!</v>
      </c>
      <c r="F7" s="18" t="e">
        <f t="shared" si="0"/>
        <v>#REF!</v>
      </c>
      <c r="G7" s="18" t="e">
        <f t="shared" si="0"/>
        <v>#REF!</v>
      </c>
      <c r="H7" s="18" t="e">
        <f t="shared" si="0"/>
        <v>#REF!</v>
      </c>
      <c r="I7" s="18" t="e">
        <f t="shared" si="0"/>
        <v>#REF!</v>
      </c>
      <c r="J7" s="45" t="e">
        <f t="shared" si="0"/>
        <v>#REF!</v>
      </c>
      <c r="K7" s="54" t="e">
        <f t="shared" si="0"/>
        <v>#REF!</v>
      </c>
      <c r="L7" s="28"/>
      <c r="M7" s="33">
        <f>M8+M15+M21+M27+M38+M49+M63+M70+M79+M87</f>
        <v>76876200</v>
      </c>
      <c r="N7" s="28"/>
      <c r="O7" s="33">
        <f>M7+N7</f>
        <v>76876200</v>
      </c>
      <c r="P7" s="68"/>
      <c r="Q7" s="33">
        <f>O7+P7</f>
        <v>76876200</v>
      </c>
    </row>
    <row r="8" spans="1:17" ht="12.75" customHeight="1">
      <c r="A8" s="4">
        <v>182</v>
      </c>
      <c r="B8" s="4" t="s">
        <v>2</v>
      </c>
      <c r="C8" s="5" t="s">
        <v>3</v>
      </c>
      <c r="D8" s="18">
        <f>D9</f>
        <v>24341000</v>
      </c>
      <c r="E8" s="18">
        <f t="shared" ref="E8:K8" si="1">E9</f>
        <v>-5000</v>
      </c>
      <c r="F8" s="18">
        <f t="shared" si="1"/>
        <v>0</v>
      </c>
      <c r="G8" s="18">
        <f t="shared" si="1"/>
        <v>24341000</v>
      </c>
      <c r="H8" s="18">
        <f t="shared" si="1"/>
        <v>0</v>
      </c>
      <c r="I8" s="18">
        <f t="shared" si="1"/>
        <v>0</v>
      </c>
      <c r="J8" s="45">
        <f t="shared" si="1"/>
        <v>0</v>
      </c>
      <c r="K8" s="54">
        <f t="shared" si="1"/>
        <v>24341000</v>
      </c>
      <c r="L8" s="28"/>
      <c r="M8" s="33">
        <f>M9</f>
        <v>33100000</v>
      </c>
      <c r="N8" s="28"/>
      <c r="O8" s="33">
        <f t="shared" ref="O8:O71" si="2">M8+N8</f>
        <v>33100000</v>
      </c>
      <c r="P8" s="68"/>
      <c r="Q8" s="33">
        <f t="shared" ref="Q8:Q71" si="3">O8+P8</f>
        <v>33100000</v>
      </c>
    </row>
    <row r="9" spans="1:17" ht="14.25" customHeight="1">
      <c r="A9" s="3">
        <v>182</v>
      </c>
      <c r="B9" s="3" t="s">
        <v>4</v>
      </c>
      <c r="C9" s="6" t="s">
        <v>5</v>
      </c>
      <c r="D9" s="19">
        <f>D11+D12+D13+D14</f>
        <v>24341000</v>
      </c>
      <c r="E9" s="19">
        <f t="shared" ref="E9:K9" si="4">E11+E12+E13+E14</f>
        <v>-5000</v>
      </c>
      <c r="F9" s="19">
        <f t="shared" si="4"/>
        <v>0</v>
      </c>
      <c r="G9" s="19">
        <f t="shared" si="4"/>
        <v>24341000</v>
      </c>
      <c r="H9" s="19">
        <f t="shared" si="4"/>
        <v>0</v>
      </c>
      <c r="I9" s="19">
        <f t="shared" si="4"/>
        <v>0</v>
      </c>
      <c r="J9" s="46">
        <f t="shared" si="4"/>
        <v>0</v>
      </c>
      <c r="K9" s="55">
        <f t="shared" si="4"/>
        <v>24341000</v>
      </c>
      <c r="L9" s="28"/>
      <c r="M9" s="27">
        <f>M11+M12+M13+M14</f>
        <v>33100000</v>
      </c>
      <c r="N9" s="28"/>
      <c r="O9" s="27">
        <f t="shared" si="2"/>
        <v>33100000</v>
      </c>
      <c r="P9" s="68"/>
      <c r="Q9" s="27">
        <f t="shared" si="3"/>
        <v>33100000</v>
      </c>
    </row>
    <row r="10" spans="1:17" ht="0.75" hidden="1" customHeight="1">
      <c r="A10" s="3">
        <v>182</v>
      </c>
      <c r="B10" s="3" t="s">
        <v>6</v>
      </c>
      <c r="C10" s="6" t="s">
        <v>7</v>
      </c>
      <c r="D10" s="19"/>
      <c r="E10" s="23"/>
      <c r="F10" s="28"/>
      <c r="G10" s="27">
        <f t="shared" ref="G10:G81" si="5">D10+F10</f>
        <v>0</v>
      </c>
      <c r="H10" s="28"/>
      <c r="I10" s="27"/>
      <c r="J10" s="47"/>
      <c r="K10" s="56"/>
      <c r="L10" s="28"/>
      <c r="M10" s="27">
        <f t="shared" ref="M10:M69" si="6">K10+L10</f>
        <v>0</v>
      </c>
      <c r="N10" s="28"/>
      <c r="O10" s="27">
        <f t="shared" si="2"/>
        <v>0</v>
      </c>
      <c r="P10" s="68"/>
      <c r="Q10" s="27">
        <f t="shared" si="3"/>
        <v>0</v>
      </c>
    </row>
    <row r="11" spans="1:17" ht="64.5" customHeight="1">
      <c r="A11" s="3">
        <v>182</v>
      </c>
      <c r="B11" s="3" t="s">
        <v>6</v>
      </c>
      <c r="C11" s="6" t="s">
        <v>117</v>
      </c>
      <c r="D11" s="19">
        <v>24200000</v>
      </c>
      <c r="E11" s="23"/>
      <c r="F11" s="28"/>
      <c r="G11" s="27">
        <f t="shared" si="5"/>
        <v>24200000</v>
      </c>
      <c r="H11" s="28"/>
      <c r="I11" s="27"/>
      <c r="J11" s="47"/>
      <c r="K11" s="57">
        <f>D11+J11</f>
        <v>24200000</v>
      </c>
      <c r="L11" s="28"/>
      <c r="M11" s="27">
        <v>32800000</v>
      </c>
      <c r="N11" s="28"/>
      <c r="O11" s="27">
        <f t="shared" si="2"/>
        <v>32800000</v>
      </c>
      <c r="P11" s="68"/>
      <c r="Q11" s="27">
        <f t="shared" si="3"/>
        <v>32800000</v>
      </c>
    </row>
    <row r="12" spans="1:17" ht="88.5" customHeight="1">
      <c r="A12" s="3">
        <v>182</v>
      </c>
      <c r="B12" s="3" t="s">
        <v>115</v>
      </c>
      <c r="C12" s="6" t="s">
        <v>116</v>
      </c>
      <c r="D12" s="19">
        <v>36000</v>
      </c>
      <c r="E12" s="10">
        <v>-5000</v>
      </c>
      <c r="F12" s="28"/>
      <c r="G12" s="27">
        <f t="shared" si="5"/>
        <v>36000</v>
      </c>
      <c r="H12" s="28"/>
      <c r="I12" s="27"/>
      <c r="J12" s="47"/>
      <c r="K12" s="57">
        <f>D12+J12</f>
        <v>36000</v>
      </c>
      <c r="L12" s="28"/>
      <c r="M12" s="27">
        <v>100000</v>
      </c>
      <c r="N12" s="28"/>
      <c r="O12" s="27">
        <f t="shared" si="2"/>
        <v>100000</v>
      </c>
      <c r="P12" s="68"/>
      <c r="Q12" s="27">
        <f t="shared" si="3"/>
        <v>100000</v>
      </c>
    </row>
    <row r="13" spans="1:17" ht="39" customHeight="1">
      <c r="A13" s="3">
        <v>182</v>
      </c>
      <c r="B13" s="3" t="s">
        <v>130</v>
      </c>
      <c r="C13" s="6" t="s">
        <v>132</v>
      </c>
      <c r="D13" s="19">
        <v>100000</v>
      </c>
      <c r="E13" s="10"/>
      <c r="F13" s="28"/>
      <c r="G13" s="27">
        <f t="shared" si="5"/>
        <v>100000</v>
      </c>
      <c r="H13" s="28"/>
      <c r="I13" s="27"/>
      <c r="J13" s="47"/>
      <c r="K13" s="57">
        <f>D13+J13</f>
        <v>100000</v>
      </c>
      <c r="L13" s="28"/>
      <c r="M13" s="27">
        <v>160000</v>
      </c>
      <c r="N13" s="28"/>
      <c r="O13" s="27">
        <f t="shared" si="2"/>
        <v>160000</v>
      </c>
      <c r="P13" s="68"/>
      <c r="Q13" s="27">
        <f t="shared" si="3"/>
        <v>160000</v>
      </c>
    </row>
    <row r="14" spans="1:17" ht="77.25" customHeight="1">
      <c r="A14" s="3">
        <v>182</v>
      </c>
      <c r="B14" s="3" t="s">
        <v>131</v>
      </c>
      <c r="C14" s="6" t="s">
        <v>133</v>
      </c>
      <c r="D14" s="19">
        <v>5000</v>
      </c>
      <c r="E14" s="10"/>
      <c r="F14" s="28"/>
      <c r="G14" s="27">
        <f t="shared" si="5"/>
        <v>5000</v>
      </c>
      <c r="H14" s="28"/>
      <c r="I14" s="27"/>
      <c r="J14" s="47"/>
      <c r="K14" s="57">
        <f>D14+J14</f>
        <v>5000</v>
      </c>
      <c r="L14" s="28"/>
      <c r="M14" s="27">
        <v>40000</v>
      </c>
      <c r="N14" s="28"/>
      <c r="O14" s="27">
        <f t="shared" si="2"/>
        <v>40000</v>
      </c>
      <c r="P14" s="68"/>
      <c r="Q14" s="27">
        <f t="shared" si="3"/>
        <v>40000</v>
      </c>
    </row>
    <row r="15" spans="1:17" ht="27" customHeight="1">
      <c r="A15" s="3"/>
      <c r="B15" s="4" t="s">
        <v>121</v>
      </c>
      <c r="C15" s="17" t="s">
        <v>122</v>
      </c>
      <c r="D15" s="18">
        <f>D16</f>
        <v>8750000</v>
      </c>
      <c r="E15" s="18">
        <f t="shared" ref="E15:K15" si="7">E16</f>
        <v>5000</v>
      </c>
      <c r="F15" s="18">
        <f t="shared" si="7"/>
        <v>0</v>
      </c>
      <c r="G15" s="18">
        <f t="shared" si="7"/>
        <v>8750000</v>
      </c>
      <c r="H15" s="18">
        <f t="shared" si="7"/>
        <v>0</v>
      </c>
      <c r="I15" s="18">
        <f t="shared" si="7"/>
        <v>0</v>
      </c>
      <c r="J15" s="45">
        <f t="shared" si="7"/>
        <v>0</v>
      </c>
      <c r="K15" s="54">
        <f t="shared" si="7"/>
        <v>8750000</v>
      </c>
      <c r="L15" s="28"/>
      <c r="M15" s="33">
        <f>M16</f>
        <v>15102900</v>
      </c>
      <c r="N15" s="28"/>
      <c r="O15" s="27">
        <f t="shared" si="2"/>
        <v>15102900</v>
      </c>
      <c r="P15" s="68"/>
      <c r="Q15" s="27">
        <f t="shared" si="3"/>
        <v>15102900</v>
      </c>
    </row>
    <row r="16" spans="1:17" ht="27" customHeight="1">
      <c r="A16" s="3"/>
      <c r="B16" s="4" t="s">
        <v>155</v>
      </c>
      <c r="C16" s="17" t="s">
        <v>156</v>
      </c>
      <c r="D16" s="18">
        <f>D17+D18+D19+D20</f>
        <v>8750000</v>
      </c>
      <c r="E16" s="18">
        <f t="shared" ref="E16:K16" si="8">E17+E18+E19+E20</f>
        <v>5000</v>
      </c>
      <c r="F16" s="18">
        <f t="shared" si="8"/>
        <v>0</v>
      </c>
      <c r="G16" s="18">
        <f t="shared" si="8"/>
        <v>8750000</v>
      </c>
      <c r="H16" s="18">
        <f t="shared" si="8"/>
        <v>0</v>
      </c>
      <c r="I16" s="18">
        <f t="shared" si="8"/>
        <v>0</v>
      </c>
      <c r="J16" s="45">
        <f t="shared" si="8"/>
        <v>0</v>
      </c>
      <c r="K16" s="54">
        <f t="shared" si="8"/>
        <v>8750000</v>
      </c>
      <c r="L16" s="28"/>
      <c r="M16" s="33">
        <f>M17+M18+M19+M20</f>
        <v>15102900</v>
      </c>
      <c r="N16" s="28"/>
      <c r="O16" s="27">
        <f t="shared" si="2"/>
        <v>15102900</v>
      </c>
      <c r="P16" s="68"/>
      <c r="Q16" s="27">
        <f t="shared" si="3"/>
        <v>15102900</v>
      </c>
    </row>
    <row r="17" spans="1:17" ht="51" customHeight="1">
      <c r="A17" s="3"/>
      <c r="B17" s="3" t="s">
        <v>177</v>
      </c>
      <c r="C17" s="6" t="s">
        <v>145</v>
      </c>
      <c r="D17" s="19">
        <v>3200000</v>
      </c>
      <c r="E17" s="23"/>
      <c r="F17" s="28"/>
      <c r="G17" s="27">
        <f t="shared" si="5"/>
        <v>3200000</v>
      </c>
      <c r="H17" s="28"/>
      <c r="I17" s="27"/>
      <c r="J17" s="47"/>
      <c r="K17" s="57">
        <f>D17+J17</f>
        <v>3200000</v>
      </c>
      <c r="L17" s="28"/>
      <c r="M17" s="27">
        <v>6361000</v>
      </c>
      <c r="N17" s="28"/>
      <c r="O17" s="27">
        <f t="shared" si="2"/>
        <v>6361000</v>
      </c>
      <c r="P17" s="68"/>
      <c r="Q17" s="27">
        <f t="shared" si="3"/>
        <v>6361000</v>
      </c>
    </row>
    <row r="18" spans="1:17" ht="63" customHeight="1">
      <c r="A18" s="3"/>
      <c r="B18" s="3" t="s">
        <v>178</v>
      </c>
      <c r="C18" s="6" t="s">
        <v>126</v>
      </c>
      <c r="D18" s="19">
        <v>30000</v>
      </c>
      <c r="E18" s="10">
        <v>5000</v>
      </c>
      <c r="F18" s="28"/>
      <c r="G18" s="27">
        <f t="shared" si="5"/>
        <v>30000</v>
      </c>
      <c r="H18" s="28"/>
      <c r="I18" s="27"/>
      <c r="J18" s="47"/>
      <c r="K18" s="57">
        <f>D18+J18</f>
        <v>30000</v>
      </c>
      <c r="L18" s="28"/>
      <c r="M18" s="27">
        <v>37300</v>
      </c>
      <c r="N18" s="28"/>
      <c r="O18" s="27">
        <f t="shared" si="2"/>
        <v>37300</v>
      </c>
      <c r="P18" s="68"/>
      <c r="Q18" s="27">
        <f t="shared" si="3"/>
        <v>37300</v>
      </c>
    </row>
    <row r="19" spans="1:17" ht="49.5" customHeight="1">
      <c r="A19" s="3"/>
      <c r="B19" s="3" t="s">
        <v>179</v>
      </c>
      <c r="C19" s="6" t="s">
        <v>127</v>
      </c>
      <c r="D19" s="19">
        <v>5520000</v>
      </c>
      <c r="E19" s="10"/>
      <c r="F19" s="28"/>
      <c r="G19" s="27">
        <f t="shared" si="5"/>
        <v>5520000</v>
      </c>
      <c r="H19" s="28"/>
      <c r="I19" s="27"/>
      <c r="J19" s="47"/>
      <c r="K19" s="57">
        <f>D19+J19</f>
        <v>5520000</v>
      </c>
      <c r="L19" s="28"/>
      <c r="M19" s="27">
        <v>8704600</v>
      </c>
      <c r="N19" s="28"/>
      <c r="O19" s="27">
        <f t="shared" si="2"/>
        <v>8704600</v>
      </c>
      <c r="P19" s="68"/>
      <c r="Q19" s="27">
        <f t="shared" si="3"/>
        <v>8704600</v>
      </c>
    </row>
    <row r="20" spans="1:17" ht="51" customHeight="1">
      <c r="A20" s="3"/>
      <c r="B20" s="3" t="s">
        <v>180</v>
      </c>
      <c r="C20" s="6" t="s">
        <v>128</v>
      </c>
      <c r="D20" s="19">
        <v>0</v>
      </c>
      <c r="E20" s="10"/>
      <c r="F20" s="28"/>
      <c r="G20" s="27">
        <f t="shared" si="5"/>
        <v>0</v>
      </c>
      <c r="H20" s="28"/>
      <c r="I20" s="27">
        <f>D20+H20</f>
        <v>0</v>
      </c>
      <c r="J20" s="47"/>
      <c r="K20" s="57">
        <f>D20+J20</f>
        <v>0</v>
      </c>
      <c r="L20" s="28"/>
      <c r="M20" s="27">
        <f t="shared" si="6"/>
        <v>0</v>
      </c>
      <c r="N20" s="28"/>
      <c r="O20" s="27">
        <f t="shared" si="2"/>
        <v>0</v>
      </c>
      <c r="P20" s="68"/>
      <c r="Q20" s="27">
        <f t="shared" si="3"/>
        <v>0</v>
      </c>
    </row>
    <row r="21" spans="1:17">
      <c r="A21" s="4">
        <v>182</v>
      </c>
      <c r="B21" s="4" t="s">
        <v>8</v>
      </c>
      <c r="C21" s="5" t="s">
        <v>124</v>
      </c>
      <c r="D21" s="18">
        <f>D22</f>
        <v>3200000</v>
      </c>
      <c r="E21" s="18">
        <f t="shared" ref="E21:K21" si="9">E22</f>
        <v>0</v>
      </c>
      <c r="F21" s="18">
        <f t="shared" si="9"/>
        <v>0</v>
      </c>
      <c r="G21" s="18">
        <f t="shared" si="9"/>
        <v>3200000</v>
      </c>
      <c r="H21" s="18">
        <f t="shared" si="9"/>
        <v>0</v>
      </c>
      <c r="I21" s="18">
        <f t="shared" si="9"/>
        <v>0</v>
      </c>
      <c r="J21" s="45">
        <f t="shared" si="9"/>
        <v>0</v>
      </c>
      <c r="K21" s="54">
        <f t="shared" si="9"/>
        <v>3200000</v>
      </c>
      <c r="L21" s="28"/>
      <c r="M21" s="33">
        <f>M22+M25+M26</f>
        <v>3108000</v>
      </c>
      <c r="N21" s="28"/>
      <c r="O21" s="27">
        <f t="shared" si="2"/>
        <v>3108000</v>
      </c>
      <c r="P21" s="68"/>
      <c r="Q21" s="27">
        <f t="shared" si="3"/>
        <v>3108000</v>
      </c>
    </row>
    <row r="22" spans="1:17" ht="16.5" customHeight="1">
      <c r="A22" s="3"/>
      <c r="B22" s="3" t="s">
        <v>9</v>
      </c>
      <c r="C22" s="7" t="s">
        <v>157</v>
      </c>
      <c r="D22" s="19">
        <f>D24</f>
        <v>3200000</v>
      </c>
      <c r="E22" s="19">
        <f t="shared" ref="E22:K22" si="10">E24</f>
        <v>0</v>
      </c>
      <c r="F22" s="19">
        <f t="shared" si="10"/>
        <v>0</v>
      </c>
      <c r="G22" s="19">
        <f t="shared" si="10"/>
        <v>3200000</v>
      </c>
      <c r="H22" s="19">
        <f t="shared" si="10"/>
        <v>0</v>
      </c>
      <c r="I22" s="19">
        <f t="shared" si="10"/>
        <v>0</v>
      </c>
      <c r="J22" s="46">
        <f t="shared" si="10"/>
        <v>0</v>
      </c>
      <c r="K22" s="55">
        <f t="shared" si="10"/>
        <v>3200000</v>
      </c>
      <c r="L22" s="28"/>
      <c r="M22" s="27">
        <f>M24</f>
        <v>3000000</v>
      </c>
      <c r="N22" s="28"/>
      <c r="O22" s="27">
        <f t="shared" si="2"/>
        <v>3000000</v>
      </c>
      <c r="P22" s="68"/>
      <c r="Q22" s="27">
        <f t="shared" si="3"/>
        <v>3000000</v>
      </c>
    </row>
    <row r="23" spans="1:17" ht="9.75" hidden="1" customHeight="1">
      <c r="A23" s="3"/>
      <c r="B23" s="3" t="s">
        <v>94</v>
      </c>
      <c r="C23" s="7" t="s">
        <v>91</v>
      </c>
      <c r="D23" s="19">
        <v>0</v>
      </c>
      <c r="E23" s="10">
        <v>1000</v>
      </c>
      <c r="F23" s="28"/>
      <c r="G23" s="27">
        <f t="shared" si="5"/>
        <v>0</v>
      </c>
      <c r="H23" s="28"/>
      <c r="I23" s="27">
        <f>G23+H23</f>
        <v>0</v>
      </c>
      <c r="J23" s="39"/>
      <c r="K23" s="56"/>
      <c r="L23" s="28"/>
      <c r="M23" s="27">
        <f t="shared" si="6"/>
        <v>0</v>
      </c>
      <c r="N23" s="28"/>
      <c r="O23" s="27">
        <f t="shared" si="2"/>
        <v>0</v>
      </c>
      <c r="P23" s="68"/>
      <c r="Q23" s="27">
        <f t="shared" si="3"/>
        <v>0</v>
      </c>
    </row>
    <row r="24" spans="1:17" ht="19.5" customHeight="1">
      <c r="A24" s="3"/>
      <c r="B24" s="3" t="s">
        <v>154</v>
      </c>
      <c r="C24" s="7" t="s">
        <v>157</v>
      </c>
      <c r="D24" s="19">
        <v>3200000</v>
      </c>
      <c r="E24" s="10"/>
      <c r="F24" s="28"/>
      <c r="G24" s="27">
        <f t="shared" si="5"/>
        <v>3200000</v>
      </c>
      <c r="H24" s="28"/>
      <c r="I24" s="27"/>
      <c r="J24" s="47"/>
      <c r="K24" s="57">
        <f>D24+J24</f>
        <v>3200000</v>
      </c>
      <c r="L24" s="28"/>
      <c r="M24" s="27">
        <v>3000000</v>
      </c>
      <c r="N24" s="28"/>
      <c r="O24" s="27">
        <f t="shared" si="2"/>
        <v>3000000</v>
      </c>
      <c r="P24" s="68"/>
      <c r="Q24" s="27">
        <f t="shared" si="3"/>
        <v>3000000</v>
      </c>
    </row>
    <row r="25" spans="1:17" ht="19.5" customHeight="1">
      <c r="A25" s="3"/>
      <c r="B25" s="3" t="s">
        <v>94</v>
      </c>
      <c r="C25" s="7" t="s">
        <v>91</v>
      </c>
      <c r="D25" s="19"/>
      <c r="E25" s="10"/>
      <c r="F25" s="28"/>
      <c r="G25" s="27"/>
      <c r="H25" s="28"/>
      <c r="I25" s="27"/>
      <c r="J25" s="47"/>
      <c r="K25" s="57"/>
      <c r="L25" s="28"/>
      <c r="M25" s="27">
        <v>8000</v>
      </c>
      <c r="N25" s="28"/>
      <c r="O25" s="27">
        <f t="shared" si="2"/>
        <v>8000</v>
      </c>
      <c r="P25" s="68"/>
      <c r="Q25" s="27">
        <f t="shared" si="3"/>
        <v>8000</v>
      </c>
    </row>
    <row r="26" spans="1:17" ht="42.75" customHeight="1">
      <c r="A26" s="3"/>
      <c r="B26" s="3" t="s">
        <v>202</v>
      </c>
      <c r="C26" s="7" t="s">
        <v>213</v>
      </c>
      <c r="D26" s="19"/>
      <c r="E26" s="10"/>
      <c r="F26" s="28"/>
      <c r="G26" s="27"/>
      <c r="H26" s="28"/>
      <c r="I26" s="27"/>
      <c r="J26" s="47"/>
      <c r="K26" s="57"/>
      <c r="L26" s="28"/>
      <c r="M26" s="27">
        <v>100000</v>
      </c>
      <c r="N26" s="28"/>
      <c r="O26" s="27">
        <f t="shared" si="2"/>
        <v>100000</v>
      </c>
      <c r="P26" s="68"/>
      <c r="Q26" s="27">
        <f t="shared" si="3"/>
        <v>100000</v>
      </c>
    </row>
    <row r="27" spans="1:17" ht="15.75" customHeight="1">
      <c r="A27" s="4">
        <v>182</v>
      </c>
      <c r="B27" s="4" t="s">
        <v>10</v>
      </c>
      <c r="C27" s="5" t="s">
        <v>11</v>
      </c>
      <c r="D27" s="18">
        <f>D30</f>
        <v>5278400</v>
      </c>
      <c r="E27" s="18">
        <f t="shared" ref="E27:K27" si="11">E30</f>
        <v>0</v>
      </c>
      <c r="F27" s="18">
        <f t="shared" si="11"/>
        <v>0</v>
      </c>
      <c r="G27" s="18">
        <f t="shared" si="11"/>
        <v>5278400</v>
      </c>
      <c r="H27" s="18">
        <f t="shared" si="11"/>
        <v>0</v>
      </c>
      <c r="I27" s="18">
        <f t="shared" si="11"/>
        <v>0</v>
      </c>
      <c r="J27" s="45">
        <f t="shared" si="11"/>
        <v>0</v>
      </c>
      <c r="K27" s="54">
        <f t="shared" si="11"/>
        <v>5278400</v>
      </c>
      <c r="L27" s="28"/>
      <c r="M27" s="33">
        <f>M28+M30+M33</f>
        <v>14409000</v>
      </c>
      <c r="N27" s="28"/>
      <c r="O27" s="27">
        <f t="shared" si="2"/>
        <v>14409000</v>
      </c>
      <c r="P27" s="68"/>
      <c r="Q27" s="27">
        <f t="shared" si="3"/>
        <v>14409000</v>
      </c>
    </row>
    <row r="28" spans="1:17" ht="15.75" customHeight="1">
      <c r="A28" s="3">
        <v>182</v>
      </c>
      <c r="B28" s="3" t="s">
        <v>214</v>
      </c>
      <c r="C28" s="7" t="s">
        <v>193</v>
      </c>
      <c r="D28" s="19"/>
      <c r="E28" s="10">
        <v>-196600</v>
      </c>
      <c r="F28" s="28"/>
      <c r="G28" s="27">
        <f t="shared" si="5"/>
        <v>0</v>
      </c>
      <c r="H28" s="28"/>
      <c r="I28" s="27"/>
      <c r="J28" s="47"/>
      <c r="K28" s="56"/>
      <c r="L28" s="28"/>
      <c r="M28" s="27">
        <f>M29</f>
        <v>1200000</v>
      </c>
      <c r="N28" s="28"/>
      <c r="O28" s="27">
        <f t="shared" si="2"/>
        <v>1200000</v>
      </c>
      <c r="P28" s="68"/>
      <c r="Q28" s="27">
        <f t="shared" si="3"/>
        <v>1200000</v>
      </c>
    </row>
    <row r="29" spans="1:17" ht="40.5" customHeight="1">
      <c r="A29" s="3">
        <v>182</v>
      </c>
      <c r="B29" s="3" t="s">
        <v>216</v>
      </c>
      <c r="C29" s="7" t="s">
        <v>215</v>
      </c>
      <c r="D29" s="19"/>
      <c r="E29" s="10"/>
      <c r="F29" s="28"/>
      <c r="G29" s="27"/>
      <c r="H29" s="28"/>
      <c r="I29" s="27"/>
      <c r="J29" s="47"/>
      <c r="K29" s="56"/>
      <c r="L29" s="28"/>
      <c r="M29" s="27">
        <v>1200000</v>
      </c>
      <c r="N29" s="28"/>
      <c r="O29" s="27">
        <f t="shared" si="2"/>
        <v>1200000</v>
      </c>
      <c r="P29" s="68"/>
      <c r="Q29" s="27">
        <f t="shared" si="3"/>
        <v>1200000</v>
      </c>
    </row>
    <row r="30" spans="1:17">
      <c r="A30" s="3">
        <v>182</v>
      </c>
      <c r="B30" s="3" t="s">
        <v>12</v>
      </c>
      <c r="C30" s="62" t="s">
        <v>13</v>
      </c>
      <c r="D30" s="19">
        <f>D31+D32</f>
        <v>5278400</v>
      </c>
      <c r="E30" s="19">
        <f t="shared" ref="E30:K30" si="12">E31+E32</f>
        <v>0</v>
      </c>
      <c r="F30" s="19">
        <f t="shared" si="12"/>
        <v>0</v>
      </c>
      <c r="G30" s="19">
        <f t="shared" si="12"/>
        <v>5278400</v>
      </c>
      <c r="H30" s="19">
        <f t="shared" si="12"/>
        <v>0</v>
      </c>
      <c r="I30" s="19">
        <f t="shared" si="12"/>
        <v>0</v>
      </c>
      <c r="J30" s="46">
        <f t="shared" si="12"/>
        <v>0</v>
      </c>
      <c r="K30" s="55">
        <f t="shared" si="12"/>
        <v>5278400</v>
      </c>
      <c r="L30" s="28"/>
      <c r="M30" s="63">
        <f>M31+M32</f>
        <v>9925000</v>
      </c>
      <c r="N30" s="28"/>
      <c r="O30" s="27">
        <f t="shared" si="2"/>
        <v>9925000</v>
      </c>
      <c r="P30" s="68"/>
      <c r="Q30" s="27">
        <f t="shared" si="3"/>
        <v>9925000</v>
      </c>
    </row>
    <row r="31" spans="1:17">
      <c r="A31" s="3">
        <v>182</v>
      </c>
      <c r="B31" s="3" t="s">
        <v>14</v>
      </c>
      <c r="C31" s="7" t="s">
        <v>15</v>
      </c>
      <c r="D31" s="19">
        <v>800000</v>
      </c>
      <c r="E31" s="10">
        <v>300000</v>
      </c>
      <c r="F31" s="28"/>
      <c r="G31" s="27">
        <f t="shared" si="5"/>
        <v>800000</v>
      </c>
      <c r="H31" s="28"/>
      <c r="I31" s="27"/>
      <c r="J31" s="47"/>
      <c r="K31" s="57">
        <f>D31+J31</f>
        <v>800000</v>
      </c>
      <c r="L31" s="28"/>
      <c r="M31" s="27">
        <v>1821000</v>
      </c>
      <c r="N31" s="28"/>
      <c r="O31" s="27">
        <f t="shared" si="2"/>
        <v>1821000</v>
      </c>
      <c r="P31" s="68"/>
      <c r="Q31" s="27">
        <f t="shared" si="3"/>
        <v>1821000</v>
      </c>
    </row>
    <row r="32" spans="1:17">
      <c r="A32" s="3">
        <v>182</v>
      </c>
      <c r="B32" s="3" t="s">
        <v>16</v>
      </c>
      <c r="C32" s="7" t="s">
        <v>17</v>
      </c>
      <c r="D32" s="19">
        <v>4478400</v>
      </c>
      <c r="E32" s="24">
        <v>-300000</v>
      </c>
      <c r="F32" s="28"/>
      <c r="G32" s="27">
        <f t="shared" si="5"/>
        <v>4478400</v>
      </c>
      <c r="H32" s="28"/>
      <c r="I32" s="27"/>
      <c r="J32" s="47"/>
      <c r="K32" s="57">
        <f>D32+J32</f>
        <v>4478400</v>
      </c>
      <c r="L32" s="28"/>
      <c r="M32" s="27">
        <v>8104000</v>
      </c>
      <c r="N32" s="28"/>
      <c r="O32" s="27">
        <f t="shared" si="2"/>
        <v>8104000</v>
      </c>
      <c r="P32" s="68"/>
      <c r="Q32" s="27">
        <f t="shared" si="3"/>
        <v>8104000</v>
      </c>
    </row>
    <row r="33" spans="1:17">
      <c r="A33" s="3">
        <v>182</v>
      </c>
      <c r="B33" s="64" t="s">
        <v>197</v>
      </c>
      <c r="C33" s="62" t="s">
        <v>194</v>
      </c>
      <c r="D33" s="19"/>
      <c r="E33" s="24"/>
      <c r="F33" s="28"/>
      <c r="G33" s="27"/>
      <c r="H33" s="28"/>
      <c r="I33" s="27"/>
      <c r="J33" s="47"/>
      <c r="K33" s="57"/>
      <c r="L33" s="28"/>
      <c r="M33" s="63">
        <f>M35+M37</f>
        <v>3284000</v>
      </c>
      <c r="N33" s="28"/>
      <c r="O33" s="27">
        <f t="shared" si="2"/>
        <v>3284000</v>
      </c>
      <c r="P33" s="68"/>
      <c r="Q33" s="27">
        <f t="shared" si="3"/>
        <v>3284000</v>
      </c>
    </row>
    <row r="34" spans="1:17">
      <c r="A34" s="3"/>
      <c r="B34" s="3" t="s">
        <v>217</v>
      </c>
      <c r="C34" s="62" t="s">
        <v>195</v>
      </c>
      <c r="D34" s="19"/>
      <c r="E34" s="24"/>
      <c r="F34" s="28"/>
      <c r="G34" s="27"/>
      <c r="H34" s="28"/>
      <c r="I34" s="27"/>
      <c r="J34" s="47"/>
      <c r="K34" s="57"/>
      <c r="L34" s="28"/>
      <c r="M34" s="63">
        <f>M35</f>
        <v>2140000</v>
      </c>
      <c r="N34" s="28"/>
      <c r="O34" s="27">
        <f t="shared" si="2"/>
        <v>2140000</v>
      </c>
      <c r="P34" s="68"/>
      <c r="Q34" s="27">
        <f t="shared" si="3"/>
        <v>2140000</v>
      </c>
    </row>
    <row r="35" spans="1:17" ht="30.75" customHeight="1">
      <c r="A35" s="3">
        <v>182</v>
      </c>
      <c r="B35" s="3" t="s">
        <v>203</v>
      </c>
      <c r="C35" s="7" t="s">
        <v>289</v>
      </c>
      <c r="D35" s="19"/>
      <c r="E35" s="24"/>
      <c r="F35" s="28"/>
      <c r="G35" s="27"/>
      <c r="H35" s="28"/>
      <c r="I35" s="27"/>
      <c r="J35" s="47"/>
      <c r="K35" s="57"/>
      <c r="L35" s="28"/>
      <c r="M35" s="27">
        <v>2140000</v>
      </c>
      <c r="N35" s="28"/>
      <c r="O35" s="27">
        <f t="shared" si="2"/>
        <v>2140000</v>
      </c>
      <c r="P35" s="68"/>
      <c r="Q35" s="27">
        <f t="shared" si="3"/>
        <v>2140000</v>
      </c>
    </row>
    <row r="36" spans="1:17">
      <c r="A36" s="3"/>
      <c r="B36" s="64" t="s">
        <v>219</v>
      </c>
      <c r="C36" s="62" t="s">
        <v>196</v>
      </c>
      <c r="D36" s="19"/>
      <c r="E36" s="24"/>
      <c r="F36" s="28"/>
      <c r="G36" s="27"/>
      <c r="H36" s="28"/>
      <c r="I36" s="27"/>
      <c r="J36" s="47"/>
      <c r="K36" s="57"/>
      <c r="L36" s="28"/>
      <c r="M36" s="27">
        <f>M37</f>
        <v>1144000</v>
      </c>
      <c r="N36" s="28"/>
      <c r="O36" s="27">
        <f t="shared" si="2"/>
        <v>1144000</v>
      </c>
      <c r="P36" s="68"/>
      <c r="Q36" s="27">
        <f t="shared" si="3"/>
        <v>1144000</v>
      </c>
    </row>
    <row r="37" spans="1:17" ht="38.25">
      <c r="A37" s="3">
        <v>182</v>
      </c>
      <c r="B37" s="3" t="s">
        <v>204</v>
      </c>
      <c r="C37" s="7" t="s">
        <v>218</v>
      </c>
      <c r="D37" s="19"/>
      <c r="E37" s="24"/>
      <c r="F37" s="28"/>
      <c r="G37" s="27"/>
      <c r="H37" s="28"/>
      <c r="I37" s="27"/>
      <c r="J37" s="47"/>
      <c r="K37" s="57"/>
      <c r="L37" s="28"/>
      <c r="M37" s="27">
        <v>1144000</v>
      </c>
      <c r="N37" s="28"/>
      <c r="O37" s="27">
        <f t="shared" si="2"/>
        <v>1144000</v>
      </c>
      <c r="P37" s="68"/>
      <c r="Q37" s="27">
        <f t="shared" si="3"/>
        <v>1144000</v>
      </c>
    </row>
    <row r="38" spans="1:17">
      <c r="A38" s="4">
        <v>182</v>
      </c>
      <c r="B38" s="4" t="s">
        <v>18</v>
      </c>
      <c r="C38" s="5" t="s">
        <v>19</v>
      </c>
      <c r="D38" s="18">
        <f>D39</f>
        <v>800000</v>
      </c>
      <c r="E38" s="18">
        <f t="shared" ref="E38:K38" si="13">E39</f>
        <v>0</v>
      </c>
      <c r="F38" s="18">
        <f t="shared" si="13"/>
        <v>0</v>
      </c>
      <c r="G38" s="18">
        <f t="shared" si="13"/>
        <v>800000</v>
      </c>
      <c r="H38" s="18">
        <f t="shared" si="13"/>
        <v>0</v>
      </c>
      <c r="I38" s="18">
        <f t="shared" si="13"/>
        <v>0</v>
      </c>
      <c r="J38" s="45">
        <f t="shared" si="13"/>
        <v>0</v>
      </c>
      <c r="K38" s="54">
        <f t="shared" si="13"/>
        <v>800000</v>
      </c>
      <c r="L38" s="28"/>
      <c r="M38" s="33">
        <f>M39+M41</f>
        <v>1050000</v>
      </c>
      <c r="N38" s="28"/>
      <c r="O38" s="27">
        <f t="shared" si="2"/>
        <v>1050000</v>
      </c>
      <c r="P38" s="68"/>
      <c r="Q38" s="27">
        <f t="shared" si="3"/>
        <v>1050000</v>
      </c>
    </row>
    <row r="39" spans="1:17" ht="25.5">
      <c r="A39" s="4"/>
      <c r="B39" s="3" t="s">
        <v>143</v>
      </c>
      <c r="C39" s="7" t="s">
        <v>144</v>
      </c>
      <c r="D39" s="19">
        <f>D40</f>
        <v>800000</v>
      </c>
      <c r="E39" s="19">
        <f t="shared" ref="E39:K39" si="14">E40</f>
        <v>0</v>
      </c>
      <c r="F39" s="19">
        <f t="shared" si="14"/>
        <v>0</v>
      </c>
      <c r="G39" s="19">
        <f t="shared" si="14"/>
        <v>800000</v>
      </c>
      <c r="H39" s="19">
        <f t="shared" si="14"/>
        <v>0</v>
      </c>
      <c r="I39" s="19">
        <f t="shared" si="14"/>
        <v>0</v>
      </c>
      <c r="J39" s="46">
        <f t="shared" si="14"/>
        <v>0</v>
      </c>
      <c r="K39" s="55">
        <f t="shared" si="14"/>
        <v>800000</v>
      </c>
      <c r="L39" s="28"/>
      <c r="M39" s="27">
        <f>M40</f>
        <v>980000</v>
      </c>
      <c r="N39" s="28"/>
      <c r="O39" s="27">
        <f t="shared" si="2"/>
        <v>980000</v>
      </c>
      <c r="P39" s="68"/>
      <c r="Q39" s="27">
        <f t="shared" si="3"/>
        <v>980000</v>
      </c>
    </row>
    <row r="40" spans="1:17" ht="41.25" customHeight="1">
      <c r="A40" s="3">
        <v>182</v>
      </c>
      <c r="B40" s="3" t="s">
        <v>20</v>
      </c>
      <c r="C40" s="7" t="s">
        <v>21</v>
      </c>
      <c r="D40" s="19">
        <v>800000</v>
      </c>
      <c r="E40" s="25"/>
      <c r="F40" s="28"/>
      <c r="G40" s="27">
        <f t="shared" si="5"/>
        <v>800000</v>
      </c>
      <c r="H40" s="28"/>
      <c r="I40" s="27"/>
      <c r="J40" s="47"/>
      <c r="K40" s="56">
        <f>D40+J40</f>
        <v>800000</v>
      </c>
      <c r="L40" s="28"/>
      <c r="M40" s="27">
        <v>980000</v>
      </c>
      <c r="N40" s="28"/>
      <c r="O40" s="27">
        <f t="shared" si="2"/>
        <v>980000</v>
      </c>
      <c r="P40" s="68"/>
      <c r="Q40" s="27">
        <f t="shared" si="3"/>
        <v>980000</v>
      </c>
    </row>
    <row r="41" spans="1:17" ht="64.5" customHeight="1">
      <c r="A41" s="3">
        <v>188</v>
      </c>
      <c r="B41" s="3" t="s">
        <v>198</v>
      </c>
      <c r="C41" s="7" t="s">
        <v>199</v>
      </c>
      <c r="D41" s="19"/>
      <c r="E41" s="25"/>
      <c r="F41" s="28"/>
      <c r="G41" s="27">
        <f t="shared" si="5"/>
        <v>0</v>
      </c>
      <c r="H41" s="28"/>
      <c r="I41" s="27"/>
      <c r="J41" s="39"/>
      <c r="K41" s="56"/>
      <c r="L41" s="28"/>
      <c r="M41" s="27">
        <v>70000</v>
      </c>
      <c r="N41" s="28"/>
      <c r="O41" s="27">
        <f t="shared" si="2"/>
        <v>70000</v>
      </c>
      <c r="P41" s="68"/>
      <c r="Q41" s="27">
        <f t="shared" si="3"/>
        <v>70000</v>
      </c>
    </row>
    <row r="42" spans="1:17" ht="27" customHeight="1">
      <c r="A42" s="4">
        <v>182</v>
      </c>
      <c r="B42" s="4" t="s">
        <v>22</v>
      </c>
      <c r="C42" s="5" t="s">
        <v>23</v>
      </c>
      <c r="D42" s="18"/>
      <c r="E42" s="23"/>
      <c r="F42" s="28"/>
      <c r="G42" s="27">
        <f t="shared" si="5"/>
        <v>0</v>
      </c>
      <c r="H42" s="28"/>
      <c r="I42" s="27"/>
      <c r="J42" s="39"/>
      <c r="K42" s="56"/>
      <c r="L42" s="28"/>
      <c r="M42" s="27">
        <f t="shared" si="6"/>
        <v>0</v>
      </c>
      <c r="N42" s="28"/>
      <c r="O42" s="27">
        <f t="shared" si="2"/>
        <v>0</v>
      </c>
      <c r="P42" s="68"/>
      <c r="Q42" s="27">
        <f t="shared" si="3"/>
        <v>0</v>
      </c>
    </row>
    <row r="43" spans="1:17" ht="1.5" hidden="1" customHeight="1">
      <c r="A43" s="3">
        <v>182</v>
      </c>
      <c r="B43" s="3" t="s">
        <v>24</v>
      </c>
      <c r="C43" s="7" t="s">
        <v>25</v>
      </c>
      <c r="D43" s="20"/>
      <c r="E43" s="23"/>
      <c r="F43" s="28"/>
      <c r="G43" s="27">
        <f t="shared" si="5"/>
        <v>0</v>
      </c>
      <c r="H43" s="28"/>
      <c r="I43" s="27"/>
      <c r="J43" s="39"/>
      <c r="K43" s="56"/>
      <c r="L43" s="28"/>
      <c r="M43" s="27">
        <f t="shared" si="6"/>
        <v>0</v>
      </c>
      <c r="N43" s="28"/>
      <c r="O43" s="27">
        <f t="shared" si="2"/>
        <v>0</v>
      </c>
      <c r="P43" s="68"/>
      <c r="Q43" s="27">
        <f t="shared" si="3"/>
        <v>0</v>
      </c>
    </row>
    <row r="44" spans="1:17" ht="26.25" hidden="1" customHeight="1">
      <c r="A44" s="3">
        <v>182</v>
      </c>
      <c r="B44" s="3" t="s">
        <v>26</v>
      </c>
      <c r="C44" s="7" t="s">
        <v>67</v>
      </c>
      <c r="D44" s="20"/>
      <c r="E44" s="23"/>
      <c r="F44" s="28"/>
      <c r="G44" s="27">
        <f t="shared" si="5"/>
        <v>0</v>
      </c>
      <c r="H44" s="28"/>
      <c r="I44" s="27"/>
      <c r="J44" s="39"/>
      <c r="K44" s="56"/>
      <c r="L44" s="28"/>
      <c r="M44" s="27">
        <f t="shared" si="6"/>
        <v>0</v>
      </c>
      <c r="N44" s="28"/>
      <c r="O44" s="27">
        <f t="shared" si="2"/>
        <v>0</v>
      </c>
      <c r="P44" s="68"/>
      <c r="Q44" s="27">
        <f t="shared" si="3"/>
        <v>0</v>
      </c>
    </row>
    <row r="45" spans="1:17" ht="29.25" hidden="1" customHeight="1">
      <c r="A45" s="3">
        <v>182</v>
      </c>
      <c r="B45" s="3" t="s">
        <v>27</v>
      </c>
      <c r="C45" s="7" t="s">
        <v>68</v>
      </c>
      <c r="D45" s="20"/>
      <c r="E45" s="23"/>
      <c r="F45" s="28"/>
      <c r="G45" s="27">
        <f t="shared" si="5"/>
        <v>0</v>
      </c>
      <c r="H45" s="28"/>
      <c r="I45" s="27"/>
      <c r="J45" s="39"/>
      <c r="K45" s="56"/>
      <c r="L45" s="28"/>
      <c r="M45" s="27">
        <f t="shared" si="6"/>
        <v>0</v>
      </c>
      <c r="N45" s="28"/>
      <c r="O45" s="27">
        <f t="shared" si="2"/>
        <v>0</v>
      </c>
      <c r="P45" s="68"/>
      <c r="Q45" s="27">
        <f t="shared" si="3"/>
        <v>0</v>
      </c>
    </row>
    <row r="46" spans="1:17" ht="13.5" hidden="1" customHeight="1">
      <c r="A46" s="3">
        <v>182</v>
      </c>
      <c r="B46" s="3" t="s">
        <v>28</v>
      </c>
      <c r="C46" s="7" t="s">
        <v>69</v>
      </c>
      <c r="D46" s="19"/>
      <c r="E46" s="23"/>
      <c r="F46" s="28"/>
      <c r="G46" s="27">
        <f t="shared" si="5"/>
        <v>0</v>
      </c>
      <c r="H46" s="28"/>
      <c r="I46" s="27"/>
      <c r="J46" s="39"/>
      <c r="K46" s="56"/>
      <c r="L46" s="28"/>
      <c r="M46" s="27">
        <f t="shared" si="6"/>
        <v>0</v>
      </c>
      <c r="N46" s="28"/>
      <c r="O46" s="27">
        <f t="shared" si="2"/>
        <v>0</v>
      </c>
      <c r="P46" s="68"/>
      <c r="Q46" s="27">
        <f t="shared" si="3"/>
        <v>0</v>
      </c>
    </row>
    <row r="47" spans="1:17" ht="26.25" hidden="1" customHeight="1">
      <c r="A47" s="3">
        <v>182</v>
      </c>
      <c r="B47" s="3" t="s">
        <v>29</v>
      </c>
      <c r="C47" s="7" t="s">
        <v>70</v>
      </c>
      <c r="D47" s="19"/>
      <c r="E47" s="23"/>
      <c r="F47" s="28"/>
      <c r="G47" s="27">
        <f t="shared" si="5"/>
        <v>0</v>
      </c>
      <c r="H47" s="28"/>
      <c r="I47" s="27"/>
      <c r="J47" s="39"/>
      <c r="K47" s="56"/>
      <c r="L47" s="28"/>
      <c r="M47" s="27">
        <f t="shared" si="6"/>
        <v>0</v>
      </c>
      <c r="N47" s="28"/>
      <c r="O47" s="27">
        <f t="shared" si="2"/>
        <v>0</v>
      </c>
      <c r="P47" s="68"/>
      <c r="Q47" s="27">
        <f t="shared" si="3"/>
        <v>0</v>
      </c>
    </row>
    <row r="48" spans="1:17" ht="27" hidden="1" customHeight="1">
      <c r="A48" s="3"/>
      <c r="B48" s="3" t="s">
        <v>95</v>
      </c>
      <c r="C48" s="7" t="s">
        <v>83</v>
      </c>
      <c r="D48" s="19"/>
      <c r="E48" s="23"/>
      <c r="F48" s="28"/>
      <c r="G48" s="27">
        <f t="shared" si="5"/>
        <v>0</v>
      </c>
      <c r="H48" s="28"/>
      <c r="I48" s="27"/>
      <c r="J48" s="39"/>
      <c r="K48" s="56"/>
      <c r="L48" s="28"/>
      <c r="M48" s="27">
        <f t="shared" si="6"/>
        <v>0</v>
      </c>
      <c r="N48" s="28"/>
      <c r="O48" s="27">
        <f t="shared" si="2"/>
        <v>0</v>
      </c>
      <c r="P48" s="68"/>
      <c r="Q48" s="27">
        <f t="shared" si="3"/>
        <v>0</v>
      </c>
    </row>
    <row r="49" spans="1:17" ht="42.75" customHeight="1">
      <c r="A49" s="4"/>
      <c r="B49" s="4" t="s">
        <v>30</v>
      </c>
      <c r="C49" s="5" t="s">
        <v>71</v>
      </c>
      <c r="D49" s="18">
        <f t="shared" ref="D49:K49" si="15">D50+D52+D61</f>
        <v>1665600</v>
      </c>
      <c r="E49" s="18">
        <f t="shared" si="15"/>
        <v>53600</v>
      </c>
      <c r="F49" s="18">
        <f t="shared" si="15"/>
        <v>0</v>
      </c>
      <c r="G49" s="18">
        <f t="shared" si="15"/>
        <v>1610300</v>
      </c>
      <c r="H49" s="18">
        <f t="shared" si="15"/>
        <v>0</v>
      </c>
      <c r="I49" s="18">
        <f t="shared" si="15"/>
        <v>0</v>
      </c>
      <c r="J49" s="45">
        <f t="shared" si="15"/>
        <v>0</v>
      </c>
      <c r="K49" s="54">
        <f t="shared" si="15"/>
        <v>1665600</v>
      </c>
      <c r="L49" s="28"/>
      <c r="M49" s="33">
        <f>M52+M59+M62</f>
        <v>2522100</v>
      </c>
      <c r="N49" s="28"/>
      <c r="O49" s="27">
        <f t="shared" si="2"/>
        <v>2522100</v>
      </c>
      <c r="P49" s="68"/>
      <c r="Q49" s="27">
        <f t="shared" si="3"/>
        <v>2522100</v>
      </c>
    </row>
    <row r="50" spans="1:17" ht="25.5" hidden="1">
      <c r="A50" s="3">
        <v>700</v>
      </c>
      <c r="B50" s="3" t="s">
        <v>31</v>
      </c>
      <c r="C50" s="7" t="s">
        <v>72</v>
      </c>
      <c r="D50" s="19"/>
      <c r="E50" s="23"/>
      <c r="F50" s="28"/>
      <c r="G50" s="27">
        <f t="shared" si="5"/>
        <v>0</v>
      </c>
      <c r="H50" s="28"/>
      <c r="I50" s="27"/>
      <c r="J50" s="47"/>
      <c r="K50" s="56"/>
      <c r="L50" s="28"/>
      <c r="M50" s="27">
        <f t="shared" si="6"/>
        <v>0</v>
      </c>
      <c r="N50" s="28"/>
      <c r="O50" s="27">
        <f t="shared" si="2"/>
        <v>0</v>
      </c>
      <c r="P50" s="68"/>
      <c r="Q50" s="27">
        <f t="shared" si="3"/>
        <v>0</v>
      </c>
    </row>
    <row r="51" spans="1:17" ht="25.5" hidden="1">
      <c r="A51" s="3">
        <v>700</v>
      </c>
      <c r="B51" s="3" t="s">
        <v>32</v>
      </c>
      <c r="C51" s="7" t="s">
        <v>33</v>
      </c>
      <c r="D51" s="19"/>
      <c r="E51" s="23"/>
      <c r="F51" s="28"/>
      <c r="G51" s="27">
        <f t="shared" si="5"/>
        <v>0</v>
      </c>
      <c r="H51" s="28"/>
      <c r="I51" s="27"/>
      <c r="J51" s="47"/>
      <c r="K51" s="56"/>
      <c r="L51" s="28"/>
      <c r="M51" s="27">
        <f t="shared" si="6"/>
        <v>0</v>
      </c>
      <c r="N51" s="28"/>
      <c r="O51" s="27">
        <f t="shared" si="2"/>
        <v>0</v>
      </c>
      <c r="P51" s="68"/>
      <c r="Q51" s="27">
        <f t="shared" si="3"/>
        <v>0</v>
      </c>
    </row>
    <row r="52" spans="1:17" ht="63.75" customHeight="1">
      <c r="A52" s="3"/>
      <c r="B52" s="3" t="s">
        <v>34</v>
      </c>
      <c r="C52" s="7" t="s">
        <v>96</v>
      </c>
      <c r="D52" s="19">
        <f t="shared" ref="D52:K52" si="16">D53+D55+D57</f>
        <v>1615600</v>
      </c>
      <c r="E52" s="19">
        <f t="shared" si="16"/>
        <v>35000</v>
      </c>
      <c r="F52" s="19">
        <f t="shared" si="16"/>
        <v>0</v>
      </c>
      <c r="G52" s="19">
        <f t="shared" si="16"/>
        <v>1560300</v>
      </c>
      <c r="H52" s="19">
        <f t="shared" si="16"/>
        <v>0</v>
      </c>
      <c r="I52" s="19">
        <f t="shared" si="16"/>
        <v>0</v>
      </c>
      <c r="J52" s="46">
        <f t="shared" si="16"/>
        <v>0</v>
      </c>
      <c r="K52" s="55">
        <f t="shared" si="16"/>
        <v>1615600</v>
      </c>
      <c r="L52" s="28"/>
      <c r="M52" s="27">
        <f>M53+M55+M57</f>
        <v>1469100</v>
      </c>
      <c r="N52" s="28"/>
      <c r="O52" s="27">
        <f t="shared" si="2"/>
        <v>1469100</v>
      </c>
      <c r="P52" s="68"/>
      <c r="Q52" s="27">
        <f t="shared" si="3"/>
        <v>1469100</v>
      </c>
    </row>
    <row r="53" spans="1:17" ht="51.75" customHeight="1">
      <c r="A53" s="3"/>
      <c r="B53" s="3" t="s">
        <v>35</v>
      </c>
      <c r="C53" s="7" t="s">
        <v>73</v>
      </c>
      <c r="D53" s="19">
        <f>D54</f>
        <v>1250000</v>
      </c>
      <c r="E53" s="19">
        <f t="shared" ref="E53:K53" si="17">E54</f>
        <v>-50000</v>
      </c>
      <c r="F53" s="19">
        <f t="shared" si="17"/>
        <v>0</v>
      </c>
      <c r="G53" s="19">
        <f t="shared" si="17"/>
        <v>1250000</v>
      </c>
      <c r="H53" s="19">
        <f t="shared" si="17"/>
        <v>0</v>
      </c>
      <c r="I53" s="19">
        <f t="shared" si="17"/>
        <v>0</v>
      </c>
      <c r="J53" s="46">
        <f t="shared" si="17"/>
        <v>0</v>
      </c>
      <c r="K53" s="55">
        <f t="shared" si="17"/>
        <v>1250000</v>
      </c>
      <c r="L53" s="28"/>
      <c r="M53" s="27">
        <f>M54</f>
        <v>890000</v>
      </c>
      <c r="N53" s="28"/>
      <c r="O53" s="27">
        <f t="shared" si="2"/>
        <v>890000</v>
      </c>
      <c r="P53" s="68"/>
      <c r="Q53" s="27">
        <f t="shared" si="3"/>
        <v>890000</v>
      </c>
    </row>
    <row r="54" spans="1:17" ht="66" customHeight="1">
      <c r="A54" s="3"/>
      <c r="B54" s="3" t="s">
        <v>220</v>
      </c>
      <c r="C54" s="7" t="s">
        <v>221</v>
      </c>
      <c r="D54" s="19">
        <v>1250000</v>
      </c>
      <c r="E54" s="10">
        <v>-50000</v>
      </c>
      <c r="F54" s="28"/>
      <c r="G54" s="27">
        <f t="shared" si="5"/>
        <v>1250000</v>
      </c>
      <c r="H54" s="28"/>
      <c r="I54" s="27"/>
      <c r="J54" s="47"/>
      <c r="K54" s="57">
        <f>D54+J54</f>
        <v>1250000</v>
      </c>
      <c r="L54" s="28"/>
      <c r="M54" s="27">
        <v>890000</v>
      </c>
      <c r="N54" s="28"/>
      <c r="O54" s="27">
        <f t="shared" si="2"/>
        <v>890000</v>
      </c>
      <c r="P54" s="68"/>
      <c r="Q54" s="27">
        <f t="shared" si="3"/>
        <v>890000</v>
      </c>
    </row>
    <row r="55" spans="1:17" ht="63.75">
      <c r="A55" s="3"/>
      <c r="B55" s="3" t="s">
        <v>36</v>
      </c>
      <c r="C55" s="7" t="s">
        <v>87</v>
      </c>
      <c r="D55" s="19">
        <f>D56</f>
        <v>310300</v>
      </c>
      <c r="E55" s="19">
        <f t="shared" ref="E55:K55" si="18">E56</f>
        <v>85000</v>
      </c>
      <c r="F55" s="19">
        <f t="shared" si="18"/>
        <v>0</v>
      </c>
      <c r="G55" s="19">
        <f t="shared" si="18"/>
        <v>310300</v>
      </c>
      <c r="H55" s="19">
        <f t="shared" si="18"/>
        <v>0</v>
      </c>
      <c r="I55" s="19">
        <f t="shared" si="18"/>
        <v>0</v>
      </c>
      <c r="J55" s="46">
        <f t="shared" si="18"/>
        <v>0</v>
      </c>
      <c r="K55" s="55">
        <f t="shared" si="18"/>
        <v>310300</v>
      </c>
      <c r="L55" s="28"/>
      <c r="M55" s="27">
        <f>M56</f>
        <v>521500</v>
      </c>
      <c r="N55" s="28"/>
      <c r="O55" s="27">
        <f t="shared" si="2"/>
        <v>521500</v>
      </c>
      <c r="P55" s="68"/>
      <c r="Q55" s="27">
        <f t="shared" si="3"/>
        <v>521500</v>
      </c>
    </row>
    <row r="56" spans="1:17" ht="53.25" customHeight="1">
      <c r="A56" s="3"/>
      <c r="B56" s="3" t="s">
        <v>222</v>
      </c>
      <c r="C56" s="7" t="s">
        <v>223</v>
      </c>
      <c r="D56" s="19">
        <v>310300</v>
      </c>
      <c r="E56" s="10">
        <v>85000</v>
      </c>
      <c r="F56" s="28"/>
      <c r="G56" s="27">
        <f t="shared" si="5"/>
        <v>310300</v>
      </c>
      <c r="H56" s="28"/>
      <c r="I56" s="27"/>
      <c r="J56" s="47"/>
      <c r="K56" s="57">
        <f>D56+J56</f>
        <v>310300</v>
      </c>
      <c r="L56" s="28"/>
      <c r="M56" s="27">
        <v>521500</v>
      </c>
      <c r="N56" s="28"/>
      <c r="O56" s="27">
        <f t="shared" si="2"/>
        <v>521500</v>
      </c>
      <c r="P56" s="68"/>
      <c r="Q56" s="27">
        <f t="shared" si="3"/>
        <v>521500</v>
      </c>
    </row>
    <row r="57" spans="1:17" ht="45.75" customHeight="1">
      <c r="A57" s="3"/>
      <c r="B57" s="3" t="s">
        <v>158</v>
      </c>
      <c r="C57" s="7" t="s">
        <v>159</v>
      </c>
      <c r="D57" s="19">
        <f>D58</f>
        <v>55300</v>
      </c>
      <c r="E57" s="19">
        <f t="shared" ref="E57:K57" si="19">E58</f>
        <v>0</v>
      </c>
      <c r="F57" s="19">
        <f t="shared" si="19"/>
        <v>0</v>
      </c>
      <c r="G57" s="19">
        <f t="shared" si="19"/>
        <v>0</v>
      </c>
      <c r="H57" s="19">
        <f t="shared" si="19"/>
        <v>0</v>
      </c>
      <c r="I57" s="19">
        <f t="shared" si="19"/>
        <v>0</v>
      </c>
      <c r="J57" s="46">
        <f t="shared" si="19"/>
        <v>0</v>
      </c>
      <c r="K57" s="55">
        <f t="shared" si="19"/>
        <v>55300</v>
      </c>
      <c r="L57" s="28"/>
      <c r="M57" s="27">
        <f>M58</f>
        <v>57600</v>
      </c>
      <c r="N57" s="28"/>
      <c r="O57" s="27">
        <f t="shared" si="2"/>
        <v>57600</v>
      </c>
      <c r="P57" s="68"/>
      <c r="Q57" s="27">
        <f t="shared" si="3"/>
        <v>57600</v>
      </c>
    </row>
    <row r="58" spans="1:17" ht="36.75" customHeight="1">
      <c r="A58" s="3"/>
      <c r="B58" s="3" t="s">
        <v>205</v>
      </c>
      <c r="C58" s="7" t="s">
        <v>224</v>
      </c>
      <c r="D58" s="19">
        <v>55300</v>
      </c>
      <c r="E58" s="10"/>
      <c r="F58" s="28"/>
      <c r="G58" s="27"/>
      <c r="H58" s="28"/>
      <c r="I58" s="27"/>
      <c r="J58" s="47"/>
      <c r="K58" s="56">
        <f>D58+J58</f>
        <v>55300</v>
      </c>
      <c r="L58" s="28"/>
      <c r="M58" s="27">
        <v>57600</v>
      </c>
      <c r="N58" s="28"/>
      <c r="O58" s="27">
        <f t="shared" si="2"/>
        <v>57600</v>
      </c>
      <c r="P58" s="68"/>
      <c r="Q58" s="27">
        <f t="shared" si="3"/>
        <v>57600</v>
      </c>
    </row>
    <row r="59" spans="1:17" ht="24" customHeight="1">
      <c r="A59" s="3"/>
      <c r="B59" s="3" t="s">
        <v>139</v>
      </c>
      <c r="C59" s="7" t="s">
        <v>141</v>
      </c>
      <c r="D59" s="19">
        <f t="shared" ref="D59:K60" si="20">D60</f>
        <v>50000</v>
      </c>
      <c r="E59" s="19">
        <f t="shared" si="20"/>
        <v>18600</v>
      </c>
      <c r="F59" s="19">
        <f t="shared" si="20"/>
        <v>0</v>
      </c>
      <c r="G59" s="19">
        <f t="shared" si="20"/>
        <v>50000</v>
      </c>
      <c r="H59" s="19">
        <f t="shared" si="20"/>
        <v>0</v>
      </c>
      <c r="I59" s="19">
        <f t="shared" si="20"/>
        <v>0</v>
      </c>
      <c r="J59" s="46">
        <f t="shared" si="20"/>
        <v>0</v>
      </c>
      <c r="K59" s="55">
        <f t="shared" si="20"/>
        <v>50000</v>
      </c>
      <c r="L59" s="28"/>
      <c r="M59" s="27">
        <f>M60</f>
        <v>60000</v>
      </c>
      <c r="N59" s="28"/>
      <c r="O59" s="27">
        <f t="shared" si="2"/>
        <v>60000</v>
      </c>
      <c r="P59" s="68"/>
      <c r="Q59" s="27">
        <f t="shared" si="3"/>
        <v>60000</v>
      </c>
    </row>
    <row r="60" spans="1:17" ht="36" customHeight="1">
      <c r="A60" s="3"/>
      <c r="B60" s="3" t="s">
        <v>140</v>
      </c>
      <c r="C60" s="7" t="s">
        <v>142</v>
      </c>
      <c r="D60" s="19">
        <f t="shared" si="20"/>
        <v>50000</v>
      </c>
      <c r="E60" s="19">
        <f t="shared" si="20"/>
        <v>18600</v>
      </c>
      <c r="F60" s="19">
        <f t="shared" si="20"/>
        <v>0</v>
      </c>
      <c r="G60" s="19">
        <f t="shared" si="20"/>
        <v>50000</v>
      </c>
      <c r="H60" s="19">
        <f t="shared" si="20"/>
        <v>0</v>
      </c>
      <c r="I60" s="19">
        <f t="shared" si="20"/>
        <v>0</v>
      </c>
      <c r="J60" s="46">
        <f t="shared" si="20"/>
        <v>0</v>
      </c>
      <c r="K60" s="55">
        <f t="shared" si="20"/>
        <v>50000</v>
      </c>
      <c r="L60" s="28"/>
      <c r="M60" s="27">
        <f>M61</f>
        <v>60000</v>
      </c>
      <c r="N60" s="28"/>
      <c r="O60" s="27">
        <f t="shared" si="2"/>
        <v>60000</v>
      </c>
      <c r="P60" s="68"/>
      <c r="Q60" s="27">
        <f t="shared" si="3"/>
        <v>60000</v>
      </c>
    </row>
    <row r="61" spans="1:17" ht="40.5" customHeight="1">
      <c r="A61" s="3"/>
      <c r="B61" s="3" t="s">
        <v>206</v>
      </c>
      <c r="C61" s="7" t="s">
        <v>225</v>
      </c>
      <c r="D61" s="19">
        <v>50000</v>
      </c>
      <c r="E61" s="10">
        <v>18600</v>
      </c>
      <c r="F61" s="28"/>
      <c r="G61" s="27">
        <f t="shared" si="5"/>
        <v>50000</v>
      </c>
      <c r="H61" s="28"/>
      <c r="I61" s="27"/>
      <c r="J61" s="47"/>
      <c r="K61" s="56">
        <f>D61+J61</f>
        <v>50000</v>
      </c>
      <c r="L61" s="28"/>
      <c r="M61" s="27">
        <v>60000</v>
      </c>
      <c r="N61" s="28"/>
      <c r="O61" s="27">
        <f t="shared" si="2"/>
        <v>60000</v>
      </c>
      <c r="P61" s="68"/>
      <c r="Q61" s="27">
        <f t="shared" si="3"/>
        <v>60000</v>
      </c>
    </row>
    <row r="62" spans="1:17" ht="63.75">
      <c r="A62" s="3"/>
      <c r="B62" s="3" t="s">
        <v>207</v>
      </c>
      <c r="C62" s="7" t="s">
        <v>226</v>
      </c>
      <c r="D62" s="19"/>
      <c r="E62" s="10"/>
      <c r="F62" s="28"/>
      <c r="G62" s="27"/>
      <c r="H62" s="28"/>
      <c r="I62" s="27"/>
      <c r="J62" s="47"/>
      <c r="K62" s="56"/>
      <c r="L62" s="28"/>
      <c r="M62" s="27">
        <v>993000</v>
      </c>
      <c r="N62" s="28"/>
      <c r="O62" s="27">
        <f t="shared" si="2"/>
        <v>993000</v>
      </c>
      <c r="P62" s="68"/>
      <c r="Q62" s="27">
        <f t="shared" si="3"/>
        <v>993000</v>
      </c>
    </row>
    <row r="63" spans="1:17">
      <c r="A63" s="12" t="s">
        <v>90</v>
      </c>
      <c r="B63" s="4" t="s">
        <v>37</v>
      </c>
      <c r="C63" s="5" t="s">
        <v>123</v>
      </c>
      <c r="D63" s="18">
        <f>D64</f>
        <v>152000</v>
      </c>
      <c r="E63" s="18">
        <f t="shared" ref="E63:K63" si="21">E64</f>
        <v>0</v>
      </c>
      <c r="F63" s="18">
        <f t="shared" si="21"/>
        <v>0</v>
      </c>
      <c r="G63" s="18">
        <f t="shared" si="21"/>
        <v>152000</v>
      </c>
      <c r="H63" s="18">
        <f t="shared" si="21"/>
        <v>0</v>
      </c>
      <c r="I63" s="18">
        <f t="shared" si="21"/>
        <v>0</v>
      </c>
      <c r="J63" s="45">
        <f t="shared" si="21"/>
        <v>0</v>
      </c>
      <c r="K63" s="54">
        <f t="shared" si="21"/>
        <v>152000</v>
      </c>
      <c r="L63" s="28"/>
      <c r="M63" s="33">
        <f>M64</f>
        <v>52500</v>
      </c>
      <c r="N63" s="28"/>
      <c r="O63" s="27">
        <f t="shared" si="2"/>
        <v>52500</v>
      </c>
      <c r="P63" s="68"/>
      <c r="Q63" s="27">
        <f t="shared" si="3"/>
        <v>52500</v>
      </c>
    </row>
    <row r="64" spans="1:17">
      <c r="A64" s="12"/>
      <c r="B64" s="3" t="s">
        <v>38</v>
      </c>
      <c r="C64" s="7" t="s">
        <v>74</v>
      </c>
      <c r="D64" s="19">
        <f>D65+D66+D67+D68+D69</f>
        <v>152000</v>
      </c>
      <c r="E64" s="19">
        <f t="shared" ref="E64:K64" si="22">E65+E66+E67+E68+E69</f>
        <v>0</v>
      </c>
      <c r="F64" s="19">
        <f t="shared" si="22"/>
        <v>0</v>
      </c>
      <c r="G64" s="19">
        <f t="shared" si="22"/>
        <v>152000</v>
      </c>
      <c r="H64" s="19">
        <f t="shared" si="22"/>
        <v>0</v>
      </c>
      <c r="I64" s="19">
        <f t="shared" si="22"/>
        <v>0</v>
      </c>
      <c r="J64" s="46">
        <f t="shared" si="22"/>
        <v>0</v>
      </c>
      <c r="K64" s="55">
        <f t="shared" si="22"/>
        <v>152000</v>
      </c>
      <c r="L64" s="28"/>
      <c r="M64" s="27">
        <f>M65+M66+M67+M68+M69</f>
        <v>52500</v>
      </c>
      <c r="N64" s="28"/>
      <c r="O64" s="27">
        <f t="shared" si="2"/>
        <v>52500</v>
      </c>
      <c r="P64" s="68"/>
      <c r="Q64" s="27">
        <f t="shared" si="3"/>
        <v>52500</v>
      </c>
    </row>
    <row r="65" spans="1:17" ht="25.5">
      <c r="A65" s="12"/>
      <c r="B65" s="3" t="s">
        <v>108</v>
      </c>
      <c r="C65" s="7" t="s">
        <v>112</v>
      </c>
      <c r="D65" s="19">
        <v>50000</v>
      </c>
      <c r="E65" s="23"/>
      <c r="F65" s="28"/>
      <c r="G65" s="27">
        <f t="shared" si="5"/>
        <v>50000</v>
      </c>
      <c r="H65" s="28"/>
      <c r="I65" s="27"/>
      <c r="J65" s="47"/>
      <c r="K65" s="57">
        <f>D65+J65</f>
        <v>50000</v>
      </c>
      <c r="L65" s="28"/>
      <c r="M65" s="27">
        <v>47500</v>
      </c>
      <c r="N65" s="28"/>
      <c r="O65" s="27">
        <f t="shared" si="2"/>
        <v>47500</v>
      </c>
      <c r="P65" s="68"/>
      <c r="Q65" s="27">
        <f t="shared" si="3"/>
        <v>47500</v>
      </c>
    </row>
    <row r="66" spans="1:17" ht="0.75" customHeight="1">
      <c r="A66" s="12"/>
      <c r="B66" s="3" t="s">
        <v>109</v>
      </c>
      <c r="C66" s="7" t="s">
        <v>111</v>
      </c>
      <c r="D66" s="19">
        <v>0</v>
      </c>
      <c r="E66" s="23"/>
      <c r="F66" s="28"/>
      <c r="G66" s="27">
        <f t="shared" si="5"/>
        <v>0</v>
      </c>
      <c r="H66" s="28"/>
      <c r="I66" s="27"/>
      <c r="J66" s="47"/>
      <c r="K66" s="57">
        <f>D66+J66</f>
        <v>0</v>
      </c>
      <c r="L66" s="28"/>
      <c r="M66" s="27">
        <f t="shared" si="6"/>
        <v>0</v>
      </c>
      <c r="N66" s="28"/>
      <c r="O66" s="27">
        <f t="shared" si="2"/>
        <v>0</v>
      </c>
      <c r="P66" s="68"/>
      <c r="Q66" s="27">
        <f t="shared" si="3"/>
        <v>0</v>
      </c>
    </row>
    <row r="67" spans="1:17">
      <c r="A67" s="12"/>
      <c r="B67" s="3" t="s">
        <v>160</v>
      </c>
      <c r="C67" s="7" t="s">
        <v>161</v>
      </c>
      <c r="D67" s="19">
        <v>0</v>
      </c>
      <c r="E67" s="23"/>
      <c r="F67" s="28"/>
      <c r="G67" s="27">
        <f t="shared" si="5"/>
        <v>0</v>
      </c>
      <c r="H67" s="28"/>
      <c r="I67" s="27"/>
      <c r="J67" s="47"/>
      <c r="K67" s="57">
        <f>D67+J67</f>
        <v>0</v>
      </c>
      <c r="L67" s="28"/>
      <c r="M67" s="27">
        <v>400</v>
      </c>
      <c r="N67" s="28"/>
      <c r="O67" s="27">
        <f t="shared" si="2"/>
        <v>400</v>
      </c>
      <c r="P67" s="68"/>
      <c r="Q67" s="27">
        <f t="shared" si="3"/>
        <v>400</v>
      </c>
    </row>
    <row r="68" spans="1:17" ht="12" customHeight="1">
      <c r="A68" s="12"/>
      <c r="B68" s="3" t="s">
        <v>181</v>
      </c>
      <c r="C68" s="7" t="s">
        <v>110</v>
      </c>
      <c r="D68" s="19">
        <v>102000</v>
      </c>
      <c r="E68" s="23"/>
      <c r="F68" s="28"/>
      <c r="G68" s="27">
        <f t="shared" si="5"/>
        <v>102000</v>
      </c>
      <c r="H68" s="28"/>
      <c r="I68" s="27"/>
      <c r="J68" s="47"/>
      <c r="K68" s="57">
        <f>D68+J68</f>
        <v>102000</v>
      </c>
      <c r="L68" s="28"/>
      <c r="M68" s="27">
        <v>4600</v>
      </c>
      <c r="N68" s="28"/>
      <c r="O68" s="27">
        <f t="shared" si="2"/>
        <v>4600</v>
      </c>
      <c r="P68" s="68"/>
      <c r="Q68" s="27">
        <f t="shared" si="3"/>
        <v>4600</v>
      </c>
    </row>
    <row r="69" spans="1:17" ht="15.75" hidden="1" customHeight="1">
      <c r="A69" s="12"/>
      <c r="B69" s="3" t="s">
        <v>114</v>
      </c>
      <c r="C69" s="16" t="s">
        <v>113</v>
      </c>
      <c r="D69" s="19">
        <v>0</v>
      </c>
      <c r="E69" s="23"/>
      <c r="F69" s="28"/>
      <c r="G69" s="27">
        <f t="shared" si="5"/>
        <v>0</v>
      </c>
      <c r="H69" s="28"/>
      <c r="I69" s="27"/>
      <c r="J69" s="47"/>
      <c r="K69" s="57">
        <f>D69+J69</f>
        <v>0</v>
      </c>
      <c r="L69" s="28"/>
      <c r="M69" s="27">
        <f t="shared" si="6"/>
        <v>0</v>
      </c>
      <c r="N69" s="28"/>
      <c r="O69" s="27">
        <f t="shared" si="2"/>
        <v>0</v>
      </c>
      <c r="P69" s="68"/>
      <c r="Q69" s="27">
        <f t="shared" si="3"/>
        <v>0</v>
      </c>
    </row>
    <row r="70" spans="1:17" ht="29.25" customHeight="1">
      <c r="A70" s="4"/>
      <c r="B70" s="4" t="s">
        <v>39</v>
      </c>
      <c r="C70" s="5" t="s">
        <v>227</v>
      </c>
      <c r="D70" s="18" t="e">
        <f>D78</f>
        <v>#REF!</v>
      </c>
      <c r="E70" s="18" t="e">
        <f t="shared" ref="E70:K70" si="23">E78</f>
        <v>#REF!</v>
      </c>
      <c r="F70" s="18" t="e">
        <f t="shared" si="23"/>
        <v>#REF!</v>
      </c>
      <c r="G70" s="18" t="e">
        <f t="shared" si="23"/>
        <v>#REF!</v>
      </c>
      <c r="H70" s="18" t="e">
        <f t="shared" si="23"/>
        <v>#REF!</v>
      </c>
      <c r="I70" s="18" t="e">
        <f t="shared" si="23"/>
        <v>#REF!</v>
      </c>
      <c r="J70" s="45" t="e">
        <f t="shared" si="23"/>
        <v>#REF!</v>
      </c>
      <c r="K70" s="54" t="e">
        <f t="shared" si="23"/>
        <v>#REF!</v>
      </c>
      <c r="L70" s="28"/>
      <c r="M70" s="33">
        <f>M71+M74</f>
        <v>6024100</v>
      </c>
      <c r="N70" s="28"/>
      <c r="O70" s="27">
        <f t="shared" si="2"/>
        <v>6024100</v>
      </c>
      <c r="P70" s="68"/>
      <c r="Q70" s="27">
        <f t="shared" si="3"/>
        <v>6024100</v>
      </c>
    </row>
    <row r="71" spans="1:17" ht="15" customHeight="1">
      <c r="A71" s="4"/>
      <c r="B71" s="3" t="s">
        <v>97</v>
      </c>
      <c r="C71" s="7" t="s">
        <v>98</v>
      </c>
      <c r="D71" s="18" t="e">
        <f>#REF!</f>
        <v>#REF!</v>
      </c>
      <c r="E71" s="11" t="e">
        <f>#REF!</f>
        <v>#REF!</v>
      </c>
      <c r="F71" s="28"/>
      <c r="G71" s="27" t="e">
        <f t="shared" si="5"/>
        <v>#REF!</v>
      </c>
      <c r="H71" s="28"/>
      <c r="I71" s="27"/>
      <c r="J71" s="47"/>
      <c r="K71" s="56"/>
      <c r="L71" s="28"/>
      <c r="M71" s="27">
        <f>M72</f>
        <v>5276800</v>
      </c>
      <c r="N71" s="28"/>
      <c r="O71" s="27">
        <f t="shared" si="2"/>
        <v>5276800</v>
      </c>
      <c r="P71" s="68"/>
      <c r="Q71" s="27">
        <f t="shared" si="3"/>
        <v>5276800</v>
      </c>
    </row>
    <row r="72" spans="1:17" ht="12.75" customHeight="1">
      <c r="A72" s="4"/>
      <c r="B72" s="3" t="s">
        <v>135</v>
      </c>
      <c r="C72" s="7" t="s">
        <v>136</v>
      </c>
      <c r="D72" s="19"/>
      <c r="E72" s="11"/>
      <c r="F72" s="28"/>
      <c r="G72" s="27">
        <f t="shared" si="5"/>
        <v>0</v>
      </c>
      <c r="H72" s="28"/>
      <c r="I72" s="27"/>
      <c r="J72" s="47"/>
      <c r="K72" s="56"/>
      <c r="L72" s="28"/>
      <c r="M72" s="27">
        <f>M73</f>
        <v>5276800</v>
      </c>
      <c r="N72" s="28"/>
      <c r="O72" s="27">
        <f t="shared" ref="O72:O135" si="24">M72+N72</f>
        <v>5276800</v>
      </c>
      <c r="P72" s="68"/>
      <c r="Q72" s="27">
        <f t="shared" ref="Q72:Q135" si="25">O72+P72</f>
        <v>5276800</v>
      </c>
    </row>
    <row r="73" spans="1:17" ht="25.5">
      <c r="A73" s="4"/>
      <c r="B73" s="3" t="s">
        <v>208</v>
      </c>
      <c r="C73" s="7" t="s">
        <v>228</v>
      </c>
      <c r="D73" s="19"/>
      <c r="E73" s="11"/>
      <c r="F73" s="28"/>
      <c r="G73" s="27">
        <f t="shared" si="5"/>
        <v>0</v>
      </c>
      <c r="H73" s="28"/>
      <c r="I73" s="27"/>
      <c r="J73" s="47"/>
      <c r="K73" s="56"/>
      <c r="L73" s="28"/>
      <c r="M73" s="27">
        <v>5276800</v>
      </c>
      <c r="N73" s="28"/>
      <c r="O73" s="27">
        <f t="shared" si="24"/>
        <v>5276800</v>
      </c>
      <c r="P73" s="68"/>
      <c r="Q73" s="27">
        <f t="shared" si="25"/>
        <v>5276800</v>
      </c>
    </row>
    <row r="74" spans="1:17" ht="19.5" customHeight="1">
      <c r="A74" s="4"/>
      <c r="B74" s="3" t="s">
        <v>99</v>
      </c>
      <c r="C74" s="7" t="s">
        <v>100</v>
      </c>
      <c r="D74" s="19"/>
      <c r="E74" s="11"/>
      <c r="F74" s="28"/>
      <c r="G74" s="27">
        <f t="shared" si="5"/>
        <v>0</v>
      </c>
      <c r="H74" s="28"/>
      <c r="I74" s="27"/>
      <c r="J74" s="47"/>
      <c r="K74" s="56"/>
      <c r="L74" s="28"/>
      <c r="M74" s="27">
        <f>M75+M77</f>
        <v>747300</v>
      </c>
      <c r="N74" s="28"/>
      <c r="O74" s="27">
        <f t="shared" si="24"/>
        <v>747300</v>
      </c>
      <c r="P74" s="68"/>
      <c r="Q74" s="27">
        <f t="shared" si="25"/>
        <v>747300</v>
      </c>
    </row>
    <row r="75" spans="1:17" ht="25.5">
      <c r="A75" s="61"/>
      <c r="B75" s="3" t="s">
        <v>134</v>
      </c>
      <c r="C75" s="7" t="s">
        <v>200</v>
      </c>
      <c r="D75" s="19"/>
      <c r="E75" s="11"/>
      <c r="F75" s="28"/>
      <c r="G75" s="27"/>
      <c r="H75" s="28"/>
      <c r="I75" s="27"/>
      <c r="J75" s="47"/>
      <c r="K75" s="56"/>
      <c r="L75" s="28"/>
      <c r="M75" s="27">
        <f>M76</f>
        <v>447300</v>
      </c>
      <c r="N75" s="28"/>
      <c r="O75" s="27">
        <f t="shared" si="24"/>
        <v>447300</v>
      </c>
      <c r="P75" s="68"/>
      <c r="Q75" s="27">
        <f t="shared" si="25"/>
        <v>447300</v>
      </c>
    </row>
    <row r="76" spans="1:17" ht="33.75" customHeight="1">
      <c r="A76" s="61"/>
      <c r="B76" s="3" t="s">
        <v>209</v>
      </c>
      <c r="C76" s="7" t="s">
        <v>229</v>
      </c>
      <c r="D76" s="19"/>
      <c r="E76" s="11"/>
      <c r="F76" s="28"/>
      <c r="G76" s="27"/>
      <c r="H76" s="28"/>
      <c r="I76" s="27"/>
      <c r="J76" s="47"/>
      <c r="K76" s="56"/>
      <c r="L76" s="28"/>
      <c r="M76" s="27">
        <v>447300</v>
      </c>
      <c r="N76" s="28"/>
      <c r="O76" s="27">
        <f t="shared" si="24"/>
        <v>447300</v>
      </c>
      <c r="P76" s="68"/>
      <c r="Q76" s="27">
        <f t="shared" si="25"/>
        <v>447300</v>
      </c>
    </row>
    <row r="77" spans="1:17" ht="22.5" customHeight="1">
      <c r="A77" s="4"/>
      <c r="B77" s="3" t="s">
        <v>137</v>
      </c>
      <c r="C77" s="7" t="s">
        <v>138</v>
      </c>
      <c r="D77" s="19"/>
      <c r="E77" s="11"/>
      <c r="F77" s="28"/>
      <c r="G77" s="27">
        <f t="shared" si="5"/>
        <v>0</v>
      </c>
      <c r="H77" s="28"/>
      <c r="I77" s="27"/>
      <c r="J77" s="47"/>
      <c r="K77" s="56"/>
      <c r="L77" s="28"/>
      <c r="M77" s="27">
        <f>M78</f>
        <v>300000</v>
      </c>
      <c r="N77" s="28"/>
      <c r="O77" s="27">
        <f t="shared" si="24"/>
        <v>300000</v>
      </c>
      <c r="P77" s="68"/>
      <c r="Q77" s="27">
        <f t="shared" si="25"/>
        <v>300000</v>
      </c>
    </row>
    <row r="78" spans="1:17" ht="25.5" customHeight="1">
      <c r="A78" s="4"/>
      <c r="B78" s="3" t="s">
        <v>210</v>
      </c>
      <c r="C78" s="7" t="s">
        <v>230</v>
      </c>
      <c r="D78" s="19" t="e">
        <f>#REF!+#REF!</f>
        <v>#REF!</v>
      </c>
      <c r="E78" s="19" t="e">
        <f>#REF!+#REF!</f>
        <v>#REF!</v>
      </c>
      <c r="F78" s="19" t="e">
        <f>#REF!+#REF!</f>
        <v>#REF!</v>
      </c>
      <c r="G78" s="19" t="e">
        <f>#REF!+#REF!</f>
        <v>#REF!</v>
      </c>
      <c r="H78" s="19" t="e">
        <f>#REF!+#REF!</f>
        <v>#REF!</v>
      </c>
      <c r="I78" s="19" t="e">
        <f>#REF!+#REF!</f>
        <v>#REF!</v>
      </c>
      <c r="J78" s="46" t="e">
        <f>#REF!+#REF!</f>
        <v>#REF!</v>
      </c>
      <c r="K78" s="55" t="e">
        <f>#REF!+#REF!</f>
        <v>#REF!</v>
      </c>
      <c r="L78" s="28"/>
      <c r="M78" s="27">
        <v>300000</v>
      </c>
      <c r="N78" s="28"/>
      <c r="O78" s="27">
        <f t="shared" si="24"/>
        <v>300000</v>
      </c>
      <c r="P78" s="68"/>
      <c r="Q78" s="27">
        <f t="shared" si="25"/>
        <v>300000</v>
      </c>
    </row>
    <row r="79" spans="1:17" ht="30" customHeight="1">
      <c r="A79" s="4"/>
      <c r="B79" s="4" t="s">
        <v>40</v>
      </c>
      <c r="C79" s="5" t="s">
        <v>125</v>
      </c>
      <c r="D79" s="18">
        <f>D82+D80</f>
        <v>80000</v>
      </c>
      <c r="E79" s="18">
        <f t="shared" ref="E79:K79" si="26">E82+E80</f>
        <v>87000</v>
      </c>
      <c r="F79" s="18">
        <f t="shared" si="26"/>
        <v>0</v>
      </c>
      <c r="G79" s="18">
        <f t="shared" si="26"/>
        <v>80000</v>
      </c>
      <c r="H79" s="18">
        <f t="shared" si="26"/>
        <v>0</v>
      </c>
      <c r="I79" s="18">
        <f t="shared" si="26"/>
        <v>0</v>
      </c>
      <c r="J79" s="45">
        <f t="shared" si="26"/>
        <v>0</v>
      </c>
      <c r="K79" s="54">
        <f t="shared" si="26"/>
        <v>80000</v>
      </c>
      <c r="L79" s="28"/>
      <c r="M79" s="33">
        <f>M80+M82</f>
        <v>90000</v>
      </c>
      <c r="N79" s="28"/>
      <c r="O79" s="27">
        <f t="shared" si="24"/>
        <v>90000</v>
      </c>
      <c r="P79" s="68"/>
      <c r="Q79" s="27">
        <f t="shared" si="25"/>
        <v>90000</v>
      </c>
    </row>
    <row r="80" spans="1:17" ht="57" customHeight="1">
      <c r="A80" s="3"/>
      <c r="B80" s="3" t="s">
        <v>41</v>
      </c>
      <c r="C80" s="7" t="s">
        <v>86</v>
      </c>
      <c r="D80" s="19">
        <f>D81</f>
        <v>30000</v>
      </c>
      <c r="E80" s="19">
        <f t="shared" ref="E80:K80" si="27">E81</f>
        <v>77000</v>
      </c>
      <c r="F80" s="19">
        <f t="shared" si="27"/>
        <v>0</v>
      </c>
      <c r="G80" s="19">
        <f t="shared" si="27"/>
        <v>30000</v>
      </c>
      <c r="H80" s="19">
        <f t="shared" si="27"/>
        <v>0</v>
      </c>
      <c r="I80" s="19">
        <f t="shared" si="27"/>
        <v>0</v>
      </c>
      <c r="J80" s="46">
        <f t="shared" si="27"/>
        <v>0</v>
      </c>
      <c r="K80" s="55">
        <f t="shared" si="27"/>
        <v>30000</v>
      </c>
      <c r="L80" s="28"/>
      <c r="M80" s="27">
        <f>M81</f>
        <v>40000</v>
      </c>
      <c r="N80" s="28"/>
      <c r="O80" s="27">
        <f t="shared" si="24"/>
        <v>40000</v>
      </c>
      <c r="P80" s="68"/>
      <c r="Q80" s="27">
        <f t="shared" si="25"/>
        <v>40000</v>
      </c>
    </row>
    <row r="81" spans="1:17" ht="76.5">
      <c r="A81" s="3"/>
      <c r="B81" s="14" t="s">
        <v>231</v>
      </c>
      <c r="C81" s="7" t="s">
        <v>232</v>
      </c>
      <c r="D81" s="19">
        <v>30000</v>
      </c>
      <c r="E81" s="10">
        <v>77000</v>
      </c>
      <c r="F81" s="28"/>
      <c r="G81" s="27">
        <f t="shared" si="5"/>
        <v>30000</v>
      </c>
      <c r="H81" s="28"/>
      <c r="I81" s="27"/>
      <c r="J81" s="47"/>
      <c r="K81" s="56">
        <f>D81+J81</f>
        <v>30000</v>
      </c>
      <c r="L81" s="28"/>
      <c r="M81" s="27">
        <v>40000</v>
      </c>
      <c r="N81" s="28"/>
      <c r="O81" s="27">
        <f t="shared" si="24"/>
        <v>40000</v>
      </c>
      <c r="P81" s="68"/>
      <c r="Q81" s="27">
        <f t="shared" si="25"/>
        <v>40000</v>
      </c>
    </row>
    <row r="82" spans="1:17" ht="25.5">
      <c r="A82" s="3"/>
      <c r="B82" s="3" t="s">
        <v>42</v>
      </c>
      <c r="C82" s="7" t="s">
        <v>149</v>
      </c>
      <c r="D82" s="19">
        <f t="shared" ref="D82:K83" si="28">D83</f>
        <v>50000</v>
      </c>
      <c r="E82" s="19">
        <f t="shared" si="28"/>
        <v>10000</v>
      </c>
      <c r="F82" s="19">
        <f t="shared" si="28"/>
        <v>0</v>
      </c>
      <c r="G82" s="19">
        <f t="shared" si="28"/>
        <v>50000</v>
      </c>
      <c r="H82" s="19">
        <f t="shared" si="28"/>
        <v>0</v>
      </c>
      <c r="I82" s="19">
        <f t="shared" si="28"/>
        <v>0</v>
      </c>
      <c r="J82" s="46">
        <f t="shared" si="28"/>
        <v>0</v>
      </c>
      <c r="K82" s="55">
        <f t="shared" si="28"/>
        <v>50000</v>
      </c>
      <c r="L82" s="28"/>
      <c r="M82" s="27">
        <f>M83</f>
        <v>50000</v>
      </c>
      <c r="N82" s="28"/>
      <c r="O82" s="27">
        <f t="shared" si="24"/>
        <v>50000</v>
      </c>
      <c r="P82" s="68"/>
      <c r="Q82" s="27">
        <f t="shared" si="25"/>
        <v>50000</v>
      </c>
    </row>
    <row r="83" spans="1:17" ht="27.75" customHeight="1">
      <c r="A83" s="3"/>
      <c r="B83" s="3" t="s">
        <v>43</v>
      </c>
      <c r="C83" s="7" t="s">
        <v>75</v>
      </c>
      <c r="D83" s="19">
        <f t="shared" si="28"/>
        <v>50000</v>
      </c>
      <c r="E83" s="19">
        <f t="shared" si="28"/>
        <v>10000</v>
      </c>
      <c r="F83" s="19">
        <f t="shared" si="28"/>
        <v>0</v>
      </c>
      <c r="G83" s="19">
        <f t="shared" si="28"/>
        <v>50000</v>
      </c>
      <c r="H83" s="19">
        <f t="shared" si="28"/>
        <v>0</v>
      </c>
      <c r="I83" s="19">
        <f t="shared" si="28"/>
        <v>0</v>
      </c>
      <c r="J83" s="46">
        <f t="shared" si="28"/>
        <v>0</v>
      </c>
      <c r="K83" s="55">
        <f t="shared" si="28"/>
        <v>50000</v>
      </c>
      <c r="L83" s="28"/>
      <c r="M83" s="27">
        <f>M84</f>
        <v>50000</v>
      </c>
      <c r="N83" s="28"/>
      <c r="O83" s="27">
        <f t="shared" si="24"/>
        <v>50000</v>
      </c>
      <c r="P83" s="68"/>
      <c r="Q83" s="27">
        <f t="shared" si="25"/>
        <v>50000</v>
      </c>
    </row>
    <row r="84" spans="1:17" ht="38.25">
      <c r="A84" s="3"/>
      <c r="B84" s="3" t="s">
        <v>233</v>
      </c>
      <c r="C84" s="7" t="s">
        <v>234</v>
      </c>
      <c r="D84" s="19">
        <v>50000</v>
      </c>
      <c r="E84" s="10">
        <v>10000</v>
      </c>
      <c r="F84" s="28"/>
      <c r="G84" s="27">
        <f t="shared" ref="G84:G147" si="29">D84+F84</f>
        <v>50000</v>
      </c>
      <c r="H84" s="28"/>
      <c r="I84" s="27"/>
      <c r="J84" s="47"/>
      <c r="K84" s="56">
        <f>D84+J84</f>
        <v>50000</v>
      </c>
      <c r="L84" s="28"/>
      <c r="M84" s="27">
        <v>50000</v>
      </c>
      <c r="N84" s="28"/>
      <c r="O84" s="27">
        <f t="shared" si="24"/>
        <v>50000</v>
      </c>
      <c r="P84" s="68"/>
      <c r="Q84" s="27">
        <f t="shared" si="25"/>
        <v>50000</v>
      </c>
    </row>
    <row r="85" spans="1:17" ht="25.5" hidden="1" customHeight="1">
      <c r="A85" s="3"/>
      <c r="B85" s="3" t="s">
        <v>44</v>
      </c>
      <c r="C85" s="7" t="s">
        <v>88</v>
      </c>
      <c r="D85" s="19"/>
      <c r="E85" s="23"/>
      <c r="F85" s="28"/>
      <c r="G85" s="27">
        <f t="shared" si="29"/>
        <v>0</v>
      </c>
      <c r="H85" s="28"/>
      <c r="I85" s="27">
        <f>G85+H85</f>
        <v>0</v>
      </c>
      <c r="J85" s="47"/>
      <c r="K85" s="56"/>
      <c r="L85" s="28"/>
      <c r="M85" s="27">
        <f t="shared" ref="M85:M146" si="30">K85+L85</f>
        <v>0</v>
      </c>
      <c r="N85" s="28"/>
      <c r="O85" s="27">
        <f t="shared" si="24"/>
        <v>0</v>
      </c>
      <c r="P85" s="68"/>
      <c r="Q85" s="27">
        <f t="shared" si="25"/>
        <v>0</v>
      </c>
    </row>
    <row r="86" spans="1:17" ht="22.5" hidden="1" customHeight="1">
      <c r="A86" s="3"/>
      <c r="B86" s="3" t="s">
        <v>101</v>
      </c>
      <c r="C86" s="7" t="s">
        <v>89</v>
      </c>
      <c r="D86" s="19"/>
      <c r="E86" s="23"/>
      <c r="F86" s="28"/>
      <c r="G86" s="27">
        <f t="shared" si="29"/>
        <v>0</v>
      </c>
      <c r="H86" s="28"/>
      <c r="I86" s="27">
        <f>G86+H86</f>
        <v>0</v>
      </c>
      <c r="J86" s="47"/>
      <c r="K86" s="56"/>
      <c r="L86" s="28"/>
      <c r="M86" s="27">
        <f t="shared" si="30"/>
        <v>0</v>
      </c>
      <c r="N86" s="28"/>
      <c r="O86" s="27">
        <f t="shared" si="24"/>
        <v>0</v>
      </c>
      <c r="P86" s="68"/>
      <c r="Q86" s="27">
        <f t="shared" si="25"/>
        <v>0</v>
      </c>
    </row>
    <row r="87" spans="1:17" ht="19.5" customHeight="1">
      <c r="A87" s="4"/>
      <c r="B87" s="4" t="s">
        <v>45</v>
      </c>
      <c r="C87" s="5" t="s">
        <v>76</v>
      </c>
      <c r="D87" s="18" t="e">
        <f>D88+D89+D90+D91+#REF!+D92+#REF!+D101</f>
        <v>#REF!</v>
      </c>
      <c r="E87" s="18" t="e">
        <f>E88+E89+E90+E91+#REF!+E92+#REF!+E101</f>
        <v>#REF!</v>
      </c>
      <c r="F87" s="18" t="e">
        <f>F88+F89+F90+F91+#REF!+F92+#REF!+F101</f>
        <v>#REF!</v>
      </c>
      <c r="G87" s="18" t="e">
        <f>G88+G89+G90+G91+#REF!+G92+#REF!+G101</f>
        <v>#REF!</v>
      </c>
      <c r="H87" s="18" t="e">
        <f>H88+H89+H90+H91+#REF!+H92+#REF!+H101</f>
        <v>#REF!</v>
      </c>
      <c r="I87" s="18" t="e">
        <f>I88+I89+I90+I91+#REF!+I92+#REF!+I101</f>
        <v>#REF!</v>
      </c>
      <c r="J87" s="45" t="e">
        <f>J88+J89+J90+J91+#REF!+J92+#REF!+J101</f>
        <v>#REF!</v>
      </c>
      <c r="K87" s="54" t="e">
        <f>K88+K89+K90+K91+#REF!+K92+#REF!+K101</f>
        <v>#REF!</v>
      </c>
      <c r="L87" s="28"/>
      <c r="M87" s="33">
        <f>M88+M90+M92+M94+M97+M99+M101</f>
        <v>1417600</v>
      </c>
      <c r="N87" s="28"/>
      <c r="O87" s="27">
        <f t="shared" si="24"/>
        <v>1417600</v>
      </c>
      <c r="P87" s="68"/>
      <c r="Q87" s="27">
        <f t="shared" si="25"/>
        <v>1417600</v>
      </c>
    </row>
    <row r="88" spans="1:17" ht="45.75" customHeight="1">
      <c r="A88" s="4"/>
      <c r="B88" s="64" t="s">
        <v>235</v>
      </c>
      <c r="C88" s="62" t="s">
        <v>250</v>
      </c>
      <c r="D88" s="19">
        <v>100000</v>
      </c>
      <c r="E88" s="18"/>
      <c r="F88" s="18"/>
      <c r="G88" s="18"/>
      <c r="H88" s="18"/>
      <c r="I88" s="18"/>
      <c r="J88" s="47"/>
      <c r="K88" s="57">
        <f>D88+J88</f>
        <v>100000</v>
      </c>
      <c r="L88" s="28"/>
      <c r="M88" s="63">
        <f>M89</f>
        <v>24000</v>
      </c>
      <c r="N88" s="28"/>
      <c r="O88" s="27">
        <f t="shared" si="24"/>
        <v>24000</v>
      </c>
      <c r="P88" s="68"/>
      <c r="Q88" s="27">
        <f t="shared" si="25"/>
        <v>24000</v>
      </c>
    </row>
    <row r="89" spans="1:17" ht="51.75" customHeight="1">
      <c r="A89" s="4"/>
      <c r="B89" s="3" t="s">
        <v>236</v>
      </c>
      <c r="C89" s="7" t="s">
        <v>251</v>
      </c>
      <c r="D89" s="19">
        <v>5000</v>
      </c>
      <c r="E89" s="18"/>
      <c r="F89" s="18"/>
      <c r="G89" s="18"/>
      <c r="H89" s="18"/>
      <c r="I89" s="18"/>
      <c r="J89" s="47"/>
      <c r="K89" s="57">
        <f t="shared" ref="K89:K92" si="31">D89+J89</f>
        <v>5000</v>
      </c>
      <c r="L89" s="28"/>
      <c r="M89" s="27">
        <v>24000</v>
      </c>
      <c r="N89" s="28"/>
      <c r="O89" s="27">
        <f t="shared" si="24"/>
        <v>24000</v>
      </c>
      <c r="P89" s="68"/>
      <c r="Q89" s="27">
        <f t="shared" si="25"/>
        <v>24000</v>
      </c>
    </row>
    <row r="90" spans="1:17" ht="64.5" customHeight="1">
      <c r="A90" s="3"/>
      <c r="B90" s="64" t="s">
        <v>237</v>
      </c>
      <c r="C90" s="62" t="s">
        <v>252</v>
      </c>
      <c r="D90" s="19">
        <v>5000</v>
      </c>
      <c r="E90" s="10">
        <v>-20000</v>
      </c>
      <c r="F90" s="28"/>
      <c r="G90" s="27">
        <f t="shared" si="29"/>
        <v>5000</v>
      </c>
      <c r="H90" s="28"/>
      <c r="I90" s="27"/>
      <c r="J90" s="47"/>
      <c r="K90" s="57">
        <f t="shared" si="31"/>
        <v>5000</v>
      </c>
      <c r="L90" s="28"/>
      <c r="M90" s="63">
        <f>M91</f>
        <v>3000</v>
      </c>
      <c r="N90" s="28"/>
      <c r="O90" s="27">
        <f t="shared" si="24"/>
        <v>3000</v>
      </c>
      <c r="P90" s="68"/>
      <c r="Q90" s="27">
        <f t="shared" si="25"/>
        <v>3000</v>
      </c>
    </row>
    <row r="91" spans="1:17" ht="76.5">
      <c r="A91" s="3"/>
      <c r="B91" s="3" t="s">
        <v>238</v>
      </c>
      <c r="C91" s="7" t="s">
        <v>253</v>
      </c>
      <c r="D91" s="19">
        <v>10000</v>
      </c>
      <c r="E91" s="10"/>
      <c r="F91" s="28"/>
      <c r="G91" s="27"/>
      <c r="H91" s="28"/>
      <c r="I91" s="27"/>
      <c r="J91" s="47"/>
      <c r="K91" s="57">
        <f t="shared" si="31"/>
        <v>10000</v>
      </c>
      <c r="L91" s="28"/>
      <c r="M91" s="27">
        <v>3000</v>
      </c>
      <c r="N91" s="28"/>
      <c r="O91" s="27">
        <f t="shared" si="24"/>
        <v>3000</v>
      </c>
      <c r="P91" s="68"/>
      <c r="Q91" s="27">
        <f t="shared" si="25"/>
        <v>3000</v>
      </c>
    </row>
    <row r="92" spans="1:17" ht="67.5" customHeight="1">
      <c r="A92" s="3"/>
      <c r="B92" s="64" t="s">
        <v>239</v>
      </c>
      <c r="C92" s="62" t="s">
        <v>254</v>
      </c>
      <c r="D92" s="19">
        <v>50000</v>
      </c>
      <c r="E92" s="10"/>
      <c r="F92" s="28"/>
      <c r="G92" s="27"/>
      <c r="H92" s="28"/>
      <c r="I92" s="27"/>
      <c r="J92" s="47"/>
      <c r="K92" s="57">
        <f t="shared" si="31"/>
        <v>50000</v>
      </c>
      <c r="L92" s="28"/>
      <c r="M92" s="63">
        <f>M93</f>
        <v>80000</v>
      </c>
      <c r="N92" s="28"/>
      <c r="O92" s="27">
        <f t="shared" si="24"/>
        <v>80000</v>
      </c>
      <c r="P92" s="68"/>
      <c r="Q92" s="27">
        <f t="shared" si="25"/>
        <v>80000</v>
      </c>
    </row>
    <row r="93" spans="1:17" ht="76.5">
      <c r="A93" s="3"/>
      <c r="B93" s="3" t="s">
        <v>240</v>
      </c>
      <c r="C93" s="7" t="s">
        <v>255</v>
      </c>
      <c r="D93" s="19"/>
      <c r="E93" s="10"/>
      <c r="F93" s="28"/>
      <c r="G93" s="27"/>
      <c r="H93" s="28"/>
      <c r="I93" s="27"/>
      <c r="J93" s="47"/>
      <c r="K93" s="57"/>
      <c r="L93" s="28"/>
      <c r="M93" s="27">
        <v>80000</v>
      </c>
      <c r="N93" s="28"/>
      <c r="O93" s="27">
        <f t="shared" si="24"/>
        <v>80000</v>
      </c>
      <c r="P93" s="68"/>
      <c r="Q93" s="27">
        <f t="shared" si="25"/>
        <v>80000</v>
      </c>
    </row>
    <row r="94" spans="1:17" ht="50.25" customHeight="1">
      <c r="A94" s="3"/>
      <c r="B94" s="64" t="s">
        <v>241</v>
      </c>
      <c r="C94" s="62" t="s">
        <v>256</v>
      </c>
      <c r="D94" s="19"/>
      <c r="E94" s="10"/>
      <c r="F94" s="28"/>
      <c r="G94" s="27"/>
      <c r="H94" s="28"/>
      <c r="I94" s="27"/>
      <c r="J94" s="47"/>
      <c r="K94" s="57"/>
      <c r="L94" s="28"/>
      <c r="M94" s="63">
        <f>M95+M96</f>
        <v>15500</v>
      </c>
      <c r="N94" s="28"/>
      <c r="O94" s="27">
        <f t="shared" si="24"/>
        <v>15500</v>
      </c>
      <c r="P94" s="68"/>
      <c r="Q94" s="27">
        <f t="shared" si="25"/>
        <v>15500</v>
      </c>
    </row>
    <row r="95" spans="1:17" ht="65.25" customHeight="1">
      <c r="A95" s="3"/>
      <c r="B95" s="3" t="s">
        <v>242</v>
      </c>
      <c r="C95" s="7" t="s">
        <v>257</v>
      </c>
      <c r="D95" s="19"/>
      <c r="E95" s="10"/>
      <c r="F95" s="28"/>
      <c r="G95" s="27"/>
      <c r="H95" s="28"/>
      <c r="I95" s="27"/>
      <c r="J95" s="47"/>
      <c r="K95" s="57"/>
      <c r="L95" s="28"/>
      <c r="M95" s="27">
        <v>10000</v>
      </c>
      <c r="N95" s="28"/>
      <c r="O95" s="27">
        <f t="shared" si="24"/>
        <v>10000</v>
      </c>
      <c r="P95" s="68"/>
      <c r="Q95" s="27">
        <f t="shared" si="25"/>
        <v>10000</v>
      </c>
    </row>
    <row r="96" spans="1:17" ht="69" customHeight="1">
      <c r="A96" s="3"/>
      <c r="B96" s="3" t="s">
        <v>243</v>
      </c>
      <c r="C96" s="7" t="s">
        <v>258</v>
      </c>
      <c r="D96" s="19"/>
      <c r="E96" s="10"/>
      <c r="F96" s="28"/>
      <c r="G96" s="27"/>
      <c r="H96" s="28"/>
      <c r="I96" s="27"/>
      <c r="J96" s="47"/>
      <c r="K96" s="57"/>
      <c r="L96" s="28"/>
      <c r="M96" s="27">
        <v>5500</v>
      </c>
      <c r="N96" s="28"/>
      <c r="O96" s="27">
        <f t="shared" si="24"/>
        <v>5500</v>
      </c>
      <c r="P96" s="68"/>
      <c r="Q96" s="27">
        <f t="shared" si="25"/>
        <v>5500</v>
      </c>
    </row>
    <row r="97" spans="1:17" ht="67.5" customHeight="1">
      <c r="A97" s="3"/>
      <c r="B97" s="64" t="s">
        <v>244</v>
      </c>
      <c r="C97" s="62" t="s">
        <v>259</v>
      </c>
      <c r="D97" s="19"/>
      <c r="E97" s="10"/>
      <c r="F97" s="28"/>
      <c r="G97" s="27"/>
      <c r="H97" s="28"/>
      <c r="I97" s="27"/>
      <c r="J97" s="47"/>
      <c r="K97" s="57"/>
      <c r="L97" s="28"/>
      <c r="M97" s="27">
        <f>M98</f>
        <v>587500</v>
      </c>
      <c r="N97" s="28"/>
      <c r="O97" s="27">
        <f t="shared" si="24"/>
        <v>587500</v>
      </c>
      <c r="P97" s="68"/>
      <c r="Q97" s="27">
        <f t="shared" si="25"/>
        <v>587500</v>
      </c>
    </row>
    <row r="98" spans="1:17" ht="68.25" customHeight="1">
      <c r="A98" s="3"/>
      <c r="B98" s="3" t="s">
        <v>245</v>
      </c>
      <c r="C98" s="7" t="s">
        <v>260</v>
      </c>
      <c r="D98" s="19"/>
      <c r="E98" s="10"/>
      <c r="F98" s="28"/>
      <c r="G98" s="27"/>
      <c r="H98" s="28"/>
      <c r="I98" s="27"/>
      <c r="J98" s="47"/>
      <c r="K98" s="57"/>
      <c r="L98" s="28"/>
      <c r="M98" s="27">
        <v>587500</v>
      </c>
      <c r="N98" s="28"/>
      <c r="O98" s="27">
        <f t="shared" si="24"/>
        <v>587500</v>
      </c>
      <c r="P98" s="68"/>
      <c r="Q98" s="27">
        <f t="shared" si="25"/>
        <v>587500</v>
      </c>
    </row>
    <row r="99" spans="1:17" ht="56.25" customHeight="1">
      <c r="A99" s="3"/>
      <c r="B99" s="64" t="s">
        <v>246</v>
      </c>
      <c r="C99" s="62" t="s">
        <v>261</v>
      </c>
      <c r="D99" s="19"/>
      <c r="E99" s="10"/>
      <c r="F99" s="28"/>
      <c r="G99" s="27"/>
      <c r="H99" s="28"/>
      <c r="I99" s="27"/>
      <c r="J99" s="47"/>
      <c r="K99" s="57"/>
      <c r="L99" s="28"/>
      <c r="M99" s="27">
        <f>M100</f>
        <v>207600</v>
      </c>
      <c r="N99" s="28"/>
      <c r="O99" s="27">
        <f t="shared" si="24"/>
        <v>207600</v>
      </c>
      <c r="P99" s="68"/>
      <c r="Q99" s="27">
        <f t="shared" si="25"/>
        <v>207600</v>
      </c>
    </row>
    <row r="100" spans="1:17" ht="48.75" customHeight="1">
      <c r="A100" s="3"/>
      <c r="B100" s="3" t="s">
        <v>247</v>
      </c>
      <c r="C100" s="7" t="s">
        <v>262</v>
      </c>
      <c r="D100" s="19"/>
      <c r="E100" s="10"/>
      <c r="F100" s="28"/>
      <c r="G100" s="27"/>
      <c r="H100" s="28"/>
      <c r="I100" s="27"/>
      <c r="J100" s="47"/>
      <c r="K100" s="57"/>
      <c r="L100" s="28"/>
      <c r="M100" s="27">
        <v>207600</v>
      </c>
      <c r="N100" s="28"/>
      <c r="O100" s="27">
        <f t="shared" si="24"/>
        <v>207600</v>
      </c>
      <c r="P100" s="68"/>
      <c r="Q100" s="27">
        <f t="shared" si="25"/>
        <v>207600</v>
      </c>
    </row>
    <row r="101" spans="1:17" ht="19.5" customHeight="1">
      <c r="A101" s="3"/>
      <c r="B101" s="64" t="s">
        <v>248</v>
      </c>
      <c r="C101" s="62" t="s">
        <v>263</v>
      </c>
      <c r="D101" s="19">
        <f>D102</f>
        <v>330000</v>
      </c>
      <c r="E101" s="19">
        <f t="shared" ref="E101:K101" si="32">E102</f>
        <v>0</v>
      </c>
      <c r="F101" s="19">
        <f t="shared" si="32"/>
        <v>0</v>
      </c>
      <c r="G101" s="19">
        <f t="shared" si="32"/>
        <v>330000</v>
      </c>
      <c r="H101" s="19">
        <f t="shared" si="32"/>
        <v>0</v>
      </c>
      <c r="I101" s="19">
        <f t="shared" si="32"/>
        <v>0</v>
      </c>
      <c r="J101" s="46">
        <f t="shared" si="32"/>
        <v>0</v>
      </c>
      <c r="K101" s="55">
        <f t="shared" si="32"/>
        <v>330000</v>
      </c>
      <c r="L101" s="28"/>
      <c r="M101" s="63">
        <f>M102</f>
        <v>500000</v>
      </c>
      <c r="N101" s="28"/>
      <c r="O101" s="27">
        <f t="shared" si="24"/>
        <v>500000</v>
      </c>
      <c r="P101" s="68"/>
      <c r="Q101" s="27">
        <f t="shared" si="25"/>
        <v>500000</v>
      </c>
    </row>
    <row r="102" spans="1:17" ht="57" customHeight="1">
      <c r="A102" s="3"/>
      <c r="B102" s="3" t="s">
        <v>249</v>
      </c>
      <c r="C102" s="7" t="s">
        <v>264</v>
      </c>
      <c r="D102" s="19">
        <v>330000</v>
      </c>
      <c r="E102" s="23"/>
      <c r="F102" s="28"/>
      <c r="G102" s="27">
        <f t="shared" si="29"/>
        <v>330000</v>
      </c>
      <c r="H102" s="28"/>
      <c r="I102" s="27"/>
      <c r="J102" s="47"/>
      <c r="K102" s="56">
        <f>D102+J102</f>
        <v>330000</v>
      </c>
      <c r="L102" s="28"/>
      <c r="M102" s="27">
        <v>500000</v>
      </c>
      <c r="N102" s="28"/>
      <c r="O102" s="27">
        <f t="shared" si="24"/>
        <v>500000</v>
      </c>
      <c r="P102" s="68"/>
      <c r="Q102" s="27">
        <f t="shared" si="25"/>
        <v>500000</v>
      </c>
    </row>
    <row r="103" spans="1:17" ht="21.75" customHeight="1">
      <c r="A103" s="37"/>
      <c r="B103" s="37" t="s">
        <v>46</v>
      </c>
      <c r="C103" s="5" t="s">
        <v>266</v>
      </c>
      <c r="D103" s="18"/>
      <c r="E103" s="23"/>
      <c r="F103" s="28"/>
      <c r="G103" s="27">
        <f t="shared" si="29"/>
        <v>0</v>
      </c>
      <c r="H103" s="28"/>
      <c r="I103" s="27"/>
      <c r="J103" s="47"/>
      <c r="K103" s="56"/>
      <c r="L103" s="28"/>
      <c r="M103" s="27">
        <f t="shared" si="30"/>
        <v>0</v>
      </c>
      <c r="N103" s="28"/>
      <c r="O103" s="27">
        <f t="shared" si="24"/>
        <v>0</v>
      </c>
      <c r="P103" s="68"/>
      <c r="Q103" s="27">
        <f t="shared" si="25"/>
        <v>0</v>
      </c>
    </row>
    <row r="104" spans="1:17" ht="31.5" hidden="1" customHeight="1">
      <c r="A104" s="3"/>
      <c r="B104" s="3" t="s">
        <v>267</v>
      </c>
      <c r="C104" s="7" t="s">
        <v>268</v>
      </c>
      <c r="D104" s="20"/>
      <c r="E104" s="23"/>
      <c r="F104" s="28"/>
      <c r="G104" s="27">
        <f t="shared" si="29"/>
        <v>0</v>
      </c>
      <c r="H104" s="28"/>
      <c r="I104" s="27"/>
      <c r="J104" s="47"/>
      <c r="K104" s="56"/>
      <c r="L104" s="28"/>
      <c r="M104" s="27">
        <f t="shared" si="30"/>
        <v>0</v>
      </c>
      <c r="N104" s="28"/>
      <c r="O104" s="27">
        <f t="shared" si="24"/>
        <v>0</v>
      </c>
      <c r="P104" s="68"/>
      <c r="Q104" s="27">
        <f t="shared" si="25"/>
        <v>0</v>
      </c>
    </row>
    <row r="105" spans="1:17" ht="16.5" hidden="1" customHeight="1">
      <c r="A105" s="3"/>
      <c r="B105" s="3" t="s">
        <v>47</v>
      </c>
      <c r="C105" s="7" t="s">
        <v>48</v>
      </c>
      <c r="D105" s="19"/>
      <c r="E105" s="23"/>
      <c r="F105" s="28"/>
      <c r="G105" s="27">
        <f t="shared" si="29"/>
        <v>0</v>
      </c>
      <c r="H105" s="28"/>
      <c r="I105" s="27"/>
      <c r="J105" s="47"/>
      <c r="K105" s="56"/>
      <c r="L105" s="28"/>
      <c r="M105" s="27">
        <f t="shared" si="30"/>
        <v>0</v>
      </c>
      <c r="N105" s="28"/>
      <c r="O105" s="27">
        <f t="shared" si="24"/>
        <v>0</v>
      </c>
      <c r="P105" s="68"/>
      <c r="Q105" s="27">
        <f t="shared" si="25"/>
        <v>0</v>
      </c>
    </row>
    <row r="106" spans="1:17" ht="23.25" hidden="1" customHeight="1">
      <c r="A106" s="3"/>
      <c r="B106" s="3" t="s">
        <v>269</v>
      </c>
      <c r="C106" s="7" t="s">
        <v>270</v>
      </c>
      <c r="D106" s="19"/>
      <c r="E106" s="23"/>
      <c r="F106" s="28"/>
      <c r="G106" s="27">
        <f t="shared" si="29"/>
        <v>0</v>
      </c>
      <c r="H106" s="28"/>
      <c r="I106" s="27"/>
      <c r="J106" s="47"/>
      <c r="K106" s="56"/>
      <c r="L106" s="28"/>
      <c r="M106" s="27">
        <f t="shared" si="30"/>
        <v>0</v>
      </c>
      <c r="N106" s="28"/>
      <c r="O106" s="27">
        <f t="shared" si="24"/>
        <v>0</v>
      </c>
      <c r="P106" s="68"/>
      <c r="Q106" s="27">
        <f t="shared" si="25"/>
        <v>0</v>
      </c>
    </row>
    <row r="107" spans="1:17" ht="21" customHeight="1">
      <c r="A107" s="3"/>
      <c r="B107" s="37" t="s">
        <v>187</v>
      </c>
      <c r="C107" s="5" t="s">
        <v>188</v>
      </c>
      <c r="D107" s="18" t="e">
        <f>D108</f>
        <v>#REF!</v>
      </c>
      <c r="E107" s="40"/>
      <c r="F107" s="30"/>
      <c r="G107" s="33"/>
      <c r="H107" s="30"/>
      <c r="I107" s="33"/>
      <c r="J107" s="48" t="e">
        <f>J108</f>
        <v>#REF!</v>
      </c>
      <c r="K107" s="58" t="e">
        <f>K108</f>
        <v>#REF!</v>
      </c>
      <c r="L107" s="28" t="e">
        <f>L108</f>
        <v>#REF!</v>
      </c>
      <c r="M107" s="33">
        <f>M108</f>
        <v>559767207.78999996</v>
      </c>
      <c r="N107" s="30">
        <f>N108+N148</f>
        <v>12933398.449999999</v>
      </c>
      <c r="O107" s="33">
        <f t="shared" si="24"/>
        <v>572700606.24000001</v>
      </c>
      <c r="P107" s="30">
        <f>P108</f>
        <v>-1872618</v>
      </c>
      <c r="Q107" s="33">
        <f t="shared" si="25"/>
        <v>570827988.24000001</v>
      </c>
    </row>
    <row r="108" spans="1:17" ht="30" customHeight="1">
      <c r="A108" s="37"/>
      <c r="B108" s="15" t="s">
        <v>103</v>
      </c>
      <c r="C108" s="41" t="s">
        <v>102</v>
      </c>
      <c r="D108" s="18" t="e">
        <f t="shared" ref="D108:K108" si="33">D109+D112+D119+D143</f>
        <v>#REF!</v>
      </c>
      <c r="E108" s="18" t="e">
        <f t="shared" si="33"/>
        <v>#REF!</v>
      </c>
      <c r="F108" s="18" t="e">
        <f t="shared" si="33"/>
        <v>#REF!</v>
      </c>
      <c r="G108" s="18" t="e">
        <f t="shared" si="33"/>
        <v>#REF!</v>
      </c>
      <c r="H108" s="18" t="e">
        <f t="shared" si="33"/>
        <v>#REF!</v>
      </c>
      <c r="I108" s="18" t="e">
        <f t="shared" si="33"/>
        <v>#REF!</v>
      </c>
      <c r="J108" s="45" t="e">
        <f t="shared" si="33"/>
        <v>#REF!</v>
      </c>
      <c r="K108" s="54" t="e">
        <f t="shared" si="33"/>
        <v>#REF!</v>
      </c>
      <c r="L108" s="28" t="e">
        <f>L112+L119</f>
        <v>#REF!</v>
      </c>
      <c r="M108" s="33">
        <f>M109+M112+M119+M143</f>
        <v>559767207.78999996</v>
      </c>
      <c r="N108" s="30">
        <f>N112+N119+N143</f>
        <v>12648819.43</v>
      </c>
      <c r="O108" s="33">
        <f t="shared" si="24"/>
        <v>572416027.21999991</v>
      </c>
      <c r="P108" s="30">
        <f>P143</f>
        <v>-1872618</v>
      </c>
      <c r="Q108" s="33">
        <f t="shared" si="25"/>
        <v>570543409.21999991</v>
      </c>
    </row>
    <row r="109" spans="1:17" ht="15" customHeight="1">
      <c r="A109" s="3"/>
      <c r="B109" s="37" t="s">
        <v>174</v>
      </c>
      <c r="C109" s="34" t="s">
        <v>162</v>
      </c>
      <c r="D109" s="18" t="e">
        <f>D110+#REF!+D111</f>
        <v>#REF!</v>
      </c>
      <c r="E109" s="18" t="e">
        <f>E110+#REF!+E111</f>
        <v>#REF!</v>
      </c>
      <c r="F109" s="18" t="e">
        <f>F110+#REF!+F111</f>
        <v>#REF!</v>
      </c>
      <c r="G109" s="18" t="e">
        <f>G110+#REF!+G111</f>
        <v>#REF!</v>
      </c>
      <c r="H109" s="18" t="e">
        <f>H110+#REF!+H111</f>
        <v>#REF!</v>
      </c>
      <c r="I109" s="18" t="e">
        <f>I110+#REF!+I111</f>
        <v>#REF!</v>
      </c>
      <c r="J109" s="45" t="e">
        <f>J110+#REF!+J111</f>
        <v>#REF!</v>
      </c>
      <c r="K109" s="54" t="e">
        <f>K110+#REF!+K111</f>
        <v>#REF!</v>
      </c>
      <c r="L109" s="28"/>
      <c r="M109" s="33">
        <f>M110+M111</f>
        <v>178783400</v>
      </c>
      <c r="N109" s="28"/>
      <c r="O109" s="27">
        <f t="shared" si="24"/>
        <v>178783400</v>
      </c>
      <c r="P109" s="68"/>
      <c r="Q109" s="27">
        <f t="shared" si="25"/>
        <v>178783400</v>
      </c>
    </row>
    <row r="110" spans="1:17" ht="37.5" customHeight="1">
      <c r="A110" s="3"/>
      <c r="B110" s="3" t="s">
        <v>211</v>
      </c>
      <c r="C110" s="7" t="s">
        <v>290</v>
      </c>
      <c r="D110" s="19">
        <v>156595200</v>
      </c>
      <c r="E110" s="23"/>
      <c r="F110" s="28"/>
      <c r="G110" s="27">
        <f t="shared" si="29"/>
        <v>156595200</v>
      </c>
      <c r="H110" s="28"/>
      <c r="I110" s="27"/>
      <c r="J110" s="47"/>
      <c r="K110" s="57">
        <f>D110+J110</f>
        <v>156595200</v>
      </c>
      <c r="L110" s="28"/>
      <c r="M110" s="27">
        <v>177261400</v>
      </c>
      <c r="N110" s="28"/>
      <c r="O110" s="27">
        <f t="shared" si="24"/>
        <v>177261400</v>
      </c>
      <c r="P110" s="68"/>
      <c r="Q110" s="27">
        <f t="shared" si="25"/>
        <v>177261400</v>
      </c>
    </row>
    <row r="111" spans="1:17" ht="15" customHeight="1">
      <c r="A111" s="3"/>
      <c r="B111" s="3" t="s">
        <v>282</v>
      </c>
      <c r="C111" s="7" t="s">
        <v>271</v>
      </c>
      <c r="D111" s="19">
        <v>14645900</v>
      </c>
      <c r="E111" s="23"/>
      <c r="F111" s="28"/>
      <c r="G111" s="27">
        <f t="shared" si="29"/>
        <v>14645900</v>
      </c>
      <c r="H111" s="28"/>
      <c r="I111" s="27"/>
      <c r="J111" s="47"/>
      <c r="K111" s="57">
        <f>D111+J111</f>
        <v>14645900</v>
      </c>
      <c r="L111" s="28"/>
      <c r="M111" s="27">
        <v>1522000</v>
      </c>
      <c r="N111" s="28"/>
      <c r="O111" s="27">
        <f t="shared" si="24"/>
        <v>1522000</v>
      </c>
      <c r="P111" s="68"/>
      <c r="Q111" s="27">
        <f t="shared" si="25"/>
        <v>1522000</v>
      </c>
    </row>
    <row r="112" spans="1:17" ht="44.25" customHeight="1">
      <c r="A112" s="3"/>
      <c r="B112" s="37" t="s">
        <v>173</v>
      </c>
      <c r="C112" s="5" t="s">
        <v>129</v>
      </c>
      <c r="D112" s="18" t="e">
        <f>D114+D115+#REF!+D117</f>
        <v>#REF!</v>
      </c>
      <c r="E112" s="18" t="e">
        <f>E114+E115+#REF!+E117</f>
        <v>#REF!</v>
      </c>
      <c r="F112" s="18" t="e">
        <f>F114+F115+#REF!+F117</f>
        <v>#REF!</v>
      </c>
      <c r="G112" s="18" t="e">
        <f>G114+G115+#REF!+G117</f>
        <v>#REF!</v>
      </c>
      <c r="H112" s="18"/>
      <c r="I112" s="18"/>
      <c r="J112" s="48" t="e">
        <f>#REF!+J117</f>
        <v>#REF!</v>
      </c>
      <c r="K112" s="58" t="e">
        <f>#REF!+K117</f>
        <v>#REF!</v>
      </c>
      <c r="L112" s="28" t="e">
        <f>#REF!+L116+L117</f>
        <v>#REF!</v>
      </c>
      <c r="M112" s="33">
        <f>M113+M114+M117</f>
        <v>82248002.760000005</v>
      </c>
      <c r="N112" s="30">
        <f>N113+N114+N117</f>
        <v>11622432.33</v>
      </c>
      <c r="O112" s="33">
        <f t="shared" si="24"/>
        <v>93870435.090000004</v>
      </c>
      <c r="P112" s="68"/>
      <c r="Q112" s="33">
        <f t="shared" si="25"/>
        <v>93870435.090000004</v>
      </c>
    </row>
    <row r="113" spans="1:20" ht="44.25" customHeight="1">
      <c r="A113" s="3"/>
      <c r="B113" s="3" t="s">
        <v>297</v>
      </c>
      <c r="C113" s="8" t="s">
        <v>186</v>
      </c>
      <c r="D113" s="18"/>
      <c r="E113" s="18"/>
      <c r="F113" s="18"/>
      <c r="G113" s="18"/>
      <c r="H113" s="18"/>
      <c r="I113" s="18"/>
      <c r="J113" s="48"/>
      <c r="K113" s="58"/>
      <c r="L113" s="28"/>
      <c r="M113" s="27">
        <v>0</v>
      </c>
      <c r="N113" s="28">
        <v>3438173</v>
      </c>
      <c r="O113" s="27">
        <f t="shared" si="24"/>
        <v>3438173</v>
      </c>
      <c r="P113" s="68"/>
      <c r="Q113" s="27">
        <f t="shared" si="25"/>
        <v>3438173</v>
      </c>
    </row>
    <row r="114" spans="1:20" ht="33.75" customHeight="1">
      <c r="A114" s="3"/>
      <c r="B114" s="3" t="s">
        <v>292</v>
      </c>
      <c r="C114" s="7" t="s">
        <v>293</v>
      </c>
      <c r="D114" s="19"/>
      <c r="E114" s="23"/>
      <c r="F114" s="28"/>
      <c r="G114" s="27">
        <f t="shared" si="29"/>
        <v>0</v>
      </c>
      <c r="H114" s="28"/>
      <c r="I114" s="27"/>
      <c r="J114" s="47"/>
      <c r="K114" s="56"/>
      <c r="L114" s="28"/>
      <c r="M114" s="27">
        <f t="shared" si="30"/>
        <v>0</v>
      </c>
      <c r="N114" s="28">
        <v>11010450.52</v>
      </c>
      <c r="O114" s="27">
        <f t="shared" si="24"/>
        <v>11010450.52</v>
      </c>
      <c r="P114" s="68"/>
      <c r="Q114" s="27">
        <f t="shared" si="25"/>
        <v>11010450.52</v>
      </c>
    </row>
    <row r="115" spans="1:20" ht="44.25" hidden="1" customHeight="1">
      <c r="A115" s="3"/>
      <c r="B115" s="3" t="s">
        <v>80</v>
      </c>
      <c r="C115" s="42" t="s">
        <v>104</v>
      </c>
      <c r="D115" s="19"/>
      <c r="E115" s="23"/>
      <c r="F115" s="28"/>
      <c r="G115" s="27">
        <f t="shared" si="29"/>
        <v>0</v>
      </c>
      <c r="H115" s="28"/>
      <c r="I115" s="27"/>
      <c r="J115" s="47"/>
      <c r="K115" s="56"/>
      <c r="L115" s="28"/>
      <c r="M115" s="27">
        <f t="shared" si="30"/>
        <v>0</v>
      </c>
      <c r="N115" s="28"/>
      <c r="O115" s="27">
        <f t="shared" si="24"/>
        <v>0</v>
      </c>
      <c r="P115" s="68"/>
      <c r="Q115" s="27">
        <f t="shared" si="25"/>
        <v>0</v>
      </c>
    </row>
    <row r="116" spans="1:20" ht="31.5" hidden="1" customHeight="1">
      <c r="A116" s="3"/>
      <c r="B116" s="51" t="s">
        <v>189</v>
      </c>
      <c r="C116" s="8" t="s">
        <v>190</v>
      </c>
      <c r="D116" s="19"/>
      <c r="E116" s="23"/>
      <c r="F116" s="28"/>
      <c r="G116" s="27"/>
      <c r="H116" s="28"/>
      <c r="I116" s="27"/>
      <c r="J116" s="49"/>
      <c r="K116" s="57">
        <v>0</v>
      </c>
      <c r="L116" s="28">
        <v>50000</v>
      </c>
      <c r="M116" s="27"/>
      <c r="N116" s="28"/>
      <c r="O116" s="27">
        <f t="shared" si="24"/>
        <v>0</v>
      </c>
      <c r="P116" s="68"/>
      <c r="Q116" s="27">
        <f t="shared" si="25"/>
        <v>0</v>
      </c>
    </row>
    <row r="117" spans="1:20" ht="23.25" customHeight="1">
      <c r="A117" s="3"/>
      <c r="B117" s="3" t="s">
        <v>172</v>
      </c>
      <c r="C117" s="8" t="s">
        <v>146</v>
      </c>
      <c r="D117" s="19">
        <f>D118</f>
        <v>8722700</v>
      </c>
      <c r="E117" s="23"/>
      <c r="F117" s="28"/>
      <c r="G117" s="27">
        <f t="shared" si="29"/>
        <v>8722700</v>
      </c>
      <c r="H117" s="28"/>
      <c r="I117" s="27"/>
      <c r="J117" s="49">
        <f>J118</f>
        <v>23172081.239999998</v>
      </c>
      <c r="K117" s="57">
        <f>K118</f>
        <v>31894781.239999998</v>
      </c>
      <c r="L117" s="28">
        <f>L118</f>
        <v>3483804.65</v>
      </c>
      <c r="M117" s="27">
        <f>M118</f>
        <v>82248002.760000005</v>
      </c>
      <c r="N117" s="28">
        <f>N118</f>
        <v>-2826191.19</v>
      </c>
      <c r="O117" s="27">
        <f t="shared" si="24"/>
        <v>79421811.570000008</v>
      </c>
      <c r="P117" s="68"/>
      <c r="Q117" s="27">
        <f t="shared" si="25"/>
        <v>79421811.570000008</v>
      </c>
    </row>
    <row r="118" spans="1:20" ht="12.75" customHeight="1">
      <c r="A118" s="3"/>
      <c r="B118" s="3" t="s">
        <v>212</v>
      </c>
      <c r="C118" s="7" t="s">
        <v>272</v>
      </c>
      <c r="D118" s="19">
        <v>8722700</v>
      </c>
      <c r="E118" s="10"/>
      <c r="F118" s="28"/>
      <c r="G118" s="27">
        <f t="shared" si="29"/>
        <v>8722700</v>
      </c>
      <c r="H118" s="28"/>
      <c r="I118" s="27"/>
      <c r="J118" s="49">
        <v>23172081.239999998</v>
      </c>
      <c r="K118" s="57">
        <f>D118+J118</f>
        <v>31894781.239999998</v>
      </c>
      <c r="L118" s="28">
        <v>3483804.65</v>
      </c>
      <c r="M118" s="27">
        <v>82248002.760000005</v>
      </c>
      <c r="N118" s="28">
        <v>-2826191.19</v>
      </c>
      <c r="O118" s="27">
        <f t="shared" si="24"/>
        <v>79421811.570000008</v>
      </c>
      <c r="P118" s="69"/>
      <c r="Q118" s="27">
        <f t="shared" si="25"/>
        <v>79421811.570000008</v>
      </c>
      <c r="R118" s="21"/>
      <c r="S118" s="21"/>
      <c r="T118" s="67"/>
    </row>
    <row r="119" spans="1:20" ht="21.75" customHeight="1">
      <c r="A119" s="3"/>
      <c r="B119" s="4" t="s">
        <v>171</v>
      </c>
      <c r="C119" s="34" t="s">
        <v>163</v>
      </c>
      <c r="D119" s="18">
        <f>D120+D121+D122+D123+D124+D125+D126+D127+D128+D129+D130+D131+D132+D134+D135+D137+D138+D139+D140+D141</f>
        <v>263117200</v>
      </c>
      <c r="E119" s="18">
        <f t="shared" ref="E119:K119" si="34">E120+E121+E122+E123+E124+E125+E126+E127+E128+E129+E130+E131+E132+E134+E135+E137+E138+E139+E140+E141</f>
        <v>180161500</v>
      </c>
      <c r="F119" s="18">
        <f t="shared" si="34"/>
        <v>0</v>
      </c>
      <c r="G119" s="18">
        <f t="shared" si="34"/>
        <v>250479800</v>
      </c>
      <c r="H119" s="18">
        <f t="shared" si="34"/>
        <v>0</v>
      </c>
      <c r="I119" s="18">
        <f t="shared" si="34"/>
        <v>0</v>
      </c>
      <c r="J119" s="45">
        <f t="shared" si="34"/>
        <v>95.799999999813735</v>
      </c>
      <c r="K119" s="54">
        <f t="shared" si="34"/>
        <v>263117295.80000001</v>
      </c>
      <c r="L119" s="28">
        <f>L126</f>
        <v>-113500</v>
      </c>
      <c r="M119" s="33">
        <f>M126+M137+M138+M139+M140+M141</f>
        <v>268327416.03</v>
      </c>
      <c r="N119" s="30">
        <f>N126</f>
        <v>-20</v>
      </c>
      <c r="O119" s="33">
        <f t="shared" si="24"/>
        <v>268327396.03</v>
      </c>
      <c r="P119" s="68"/>
      <c r="Q119" s="33">
        <f t="shared" si="25"/>
        <v>268327396.03</v>
      </c>
    </row>
    <row r="120" spans="1:20" ht="13.5" hidden="1" customHeight="1">
      <c r="A120" s="3"/>
      <c r="B120" s="3" t="s">
        <v>49</v>
      </c>
      <c r="C120" s="7" t="s">
        <v>77</v>
      </c>
      <c r="D120" s="19"/>
      <c r="E120" s="10">
        <v>0</v>
      </c>
      <c r="F120" s="28"/>
      <c r="G120" s="27">
        <f t="shared" si="29"/>
        <v>0</v>
      </c>
      <c r="H120" s="28"/>
      <c r="I120" s="27"/>
      <c r="J120" s="47"/>
      <c r="K120" s="56"/>
      <c r="L120" s="28"/>
      <c r="M120" s="27">
        <f t="shared" si="30"/>
        <v>0</v>
      </c>
      <c r="N120" s="28"/>
      <c r="O120" s="27">
        <f t="shared" si="24"/>
        <v>0</v>
      </c>
      <c r="P120" s="68"/>
      <c r="Q120" s="27">
        <f t="shared" si="25"/>
        <v>0</v>
      </c>
    </row>
    <row r="121" spans="1:20" ht="21" hidden="1" customHeight="1">
      <c r="A121" s="3"/>
      <c r="B121" s="3" t="s">
        <v>81</v>
      </c>
      <c r="C121" s="7" t="s">
        <v>82</v>
      </c>
      <c r="D121" s="19">
        <v>0</v>
      </c>
      <c r="E121" s="23"/>
      <c r="F121" s="28">
        <v>-618000</v>
      </c>
      <c r="G121" s="27">
        <f t="shared" si="29"/>
        <v>-618000</v>
      </c>
      <c r="H121" s="28"/>
      <c r="I121" s="27"/>
      <c r="J121" s="47"/>
      <c r="K121" s="56"/>
      <c r="L121" s="28"/>
      <c r="M121" s="27">
        <f t="shared" si="30"/>
        <v>0</v>
      </c>
      <c r="N121" s="28"/>
      <c r="O121" s="27">
        <f t="shared" si="24"/>
        <v>0</v>
      </c>
      <c r="P121" s="68"/>
      <c r="Q121" s="27">
        <f t="shared" si="25"/>
        <v>0</v>
      </c>
    </row>
    <row r="122" spans="1:20" ht="24.75" hidden="1" customHeight="1">
      <c r="A122" s="3"/>
      <c r="B122" s="3"/>
      <c r="C122" s="7"/>
      <c r="D122" s="19"/>
      <c r="E122" s="23"/>
      <c r="F122" s="28"/>
      <c r="G122" s="27">
        <f t="shared" si="29"/>
        <v>0</v>
      </c>
      <c r="H122" s="28"/>
      <c r="I122" s="27"/>
      <c r="J122" s="47"/>
      <c r="K122" s="56"/>
      <c r="L122" s="28"/>
      <c r="M122" s="27">
        <f t="shared" si="30"/>
        <v>0</v>
      </c>
      <c r="N122" s="28"/>
      <c r="O122" s="27">
        <f t="shared" si="24"/>
        <v>0</v>
      </c>
      <c r="P122" s="68"/>
      <c r="Q122" s="27">
        <f t="shared" si="25"/>
        <v>0</v>
      </c>
    </row>
    <row r="123" spans="1:20" ht="0.75" hidden="1" customHeight="1">
      <c r="A123" s="3"/>
      <c r="B123" s="3" t="s">
        <v>168</v>
      </c>
      <c r="C123" s="7" t="s">
        <v>105</v>
      </c>
      <c r="D123" s="19"/>
      <c r="E123" s="23"/>
      <c r="F123" s="28"/>
      <c r="G123" s="27">
        <f t="shared" si="29"/>
        <v>0</v>
      </c>
      <c r="H123" s="28"/>
      <c r="I123" s="27"/>
      <c r="J123" s="47"/>
      <c r="K123" s="56"/>
      <c r="L123" s="28"/>
      <c r="M123" s="27">
        <f t="shared" si="30"/>
        <v>0</v>
      </c>
      <c r="N123" s="28"/>
      <c r="O123" s="27">
        <f t="shared" si="24"/>
        <v>0</v>
      </c>
      <c r="P123" s="68"/>
      <c r="Q123" s="27">
        <f t="shared" si="25"/>
        <v>0</v>
      </c>
    </row>
    <row r="124" spans="1:20" ht="0.75" hidden="1" customHeight="1">
      <c r="A124" s="3"/>
      <c r="B124" s="3" t="s">
        <v>50</v>
      </c>
      <c r="C124" s="7" t="s">
        <v>51</v>
      </c>
      <c r="D124" s="19"/>
      <c r="E124" s="23"/>
      <c r="F124" s="28"/>
      <c r="G124" s="27">
        <f t="shared" si="29"/>
        <v>0</v>
      </c>
      <c r="H124" s="28"/>
      <c r="I124" s="27"/>
      <c r="J124" s="47"/>
      <c r="K124" s="56"/>
      <c r="L124" s="28"/>
      <c r="M124" s="27">
        <f t="shared" si="30"/>
        <v>0</v>
      </c>
      <c r="N124" s="28"/>
      <c r="O124" s="27">
        <f t="shared" si="24"/>
        <v>0</v>
      </c>
      <c r="P124" s="68"/>
      <c r="Q124" s="27">
        <f t="shared" si="25"/>
        <v>0</v>
      </c>
    </row>
    <row r="125" spans="1:20" ht="23.25" hidden="1" customHeight="1">
      <c r="A125" s="3"/>
      <c r="B125" s="3" t="s">
        <v>166</v>
      </c>
      <c r="C125" s="7" t="s">
        <v>52</v>
      </c>
      <c r="D125" s="19">
        <v>0</v>
      </c>
      <c r="E125" s="10">
        <v>0</v>
      </c>
      <c r="F125" s="28"/>
      <c r="G125" s="27">
        <f t="shared" si="29"/>
        <v>0</v>
      </c>
      <c r="H125" s="28"/>
      <c r="I125" s="27"/>
      <c r="J125" s="47"/>
      <c r="K125" s="56"/>
      <c r="L125" s="28"/>
      <c r="M125" s="27">
        <f t="shared" si="30"/>
        <v>0</v>
      </c>
      <c r="N125" s="28"/>
      <c r="O125" s="27">
        <f t="shared" si="24"/>
        <v>0</v>
      </c>
      <c r="P125" s="68"/>
      <c r="Q125" s="27">
        <f t="shared" si="25"/>
        <v>0</v>
      </c>
    </row>
    <row r="126" spans="1:20" ht="39.75" customHeight="1">
      <c r="A126" s="3"/>
      <c r="B126" s="3" t="s">
        <v>273</v>
      </c>
      <c r="C126" s="7" t="s">
        <v>274</v>
      </c>
      <c r="D126" s="19">
        <v>238966800</v>
      </c>
      <c r="E126" s="10">
        <v>180161500</v>
      </c>
      <c r="F126" s="28"/>
      <c r="G126" s="27">
        <f t="shared" si="29"/>
        <v>238966800</v>
      </c>
      <c r="H126" s="28"/>
      <c r="I126" s="27"/>
      <c r="J126" s="49">
        <v>3926600</v>
      </c>
      <c r="K126" s="57">
        <f>D126+J126</f>
        <v>242893400</v>
      </c>
      <c r="L126" s="28">
        <v>-113500</v>
      </c>
      <c r="M126" s="27">
        <v>254175849</v>
      </c>
      <c r="N126" s="28">
        <v>-20</v>
      </c>
      <c r="O126" s="27">
        <f t="shared" si="24"/>
        <v>254175829</v>
      </c>
      <c r="P126" s="68"/>
      <c r="Q126" s="27">
        <f t="shared" si="25"/>
        <v>254175829</v>
      </c>
    </row>
    <row r="127" spans="1:20" ht="36" hidden="1" customHeight="1">
      <c r="A127" s="3"/>
      <c r="B127" s="3" t="s">
        <v>53</v>
      </c>
      <c r="C127" s="7" t="s">
        <v>54</v>
      </c>
      <c r="D127" s="19"/>
      <c r="E127" s="23"/>
      <c r="F127" s="28"/>
      <c r="G127" s="27">
        <f t="shared" si="29"/>
        <v>0</v>
      </c>
      <c r="H127" s="28"/>
      <c r="I127" s="27"/>
      <c r="J127" s="47"/>
      <c r="K127" s="59">
        <f t="shared" ref="K127:K140" si="35">D127+J127</f>
        <v>0</v>
      </c>
      <c r="L127" s="28"/>
      <c r="M127" s="27"/>
      <c r="N127" s="28"/>
      <c r="O127" s="27">
        <f t="shared" si="24"/>
        <v>0</v>
      </c>
      <c r="P127" s="68"/>
      <c r="Q127" s="27">
        <f t="shared" si="25"/>
        <v>0</v>
      </c>
    </row>
    <row r="128" spans="1:20" ht="3" hidden="1" customHeight="1">
      <c r="A128" s="3"/>
      <c r="B128" s="3" t="s">
        <v>164</v>
      </c>
      <c r="C128" s="7" t="s">
        <v>165</v>
      </c>
      <c r="D128" s="19">
        <v>0</v>
      </c>
      <c r="E128" s="23"/>
      <c r="F128" s="28"/>
      <c r="G128" s="27">
        <f t="shared" si="29"/>
        <v>0</v>
      </c>
      <c r="H128" s="28"/>
      <c r="I128" s="27"/>
      <c r="J128" s="47"/>
      <c r="K128" s="59">
        <f t="shared" si="35"/>
        <v>0</v>
      </c>
      <c r="L128" s="28"/>
      <c r="M128" s="27"/>
      <c r="N128" s="28"/>
      <c r="O128" s="27">
        <f t="shared" si="24"/>
        <v>0</v>
      </c>
      <c r="P128" s="68"/>
      <c r="Q128" s="27">
        <f t="shared" si="25"/>
        <v>0</v>
      </c>
    </row>
    <row r="129" spans="1:17" ht="0.75" hidden="1" customHeight="1">
      <c r="A129" s="3"/>
      <c r="B129" s="3" t="s">
        <v>55</v>
      </c>
      <c r="C129" s="7" t="s">
        <v>56</v>
      </c>
      <c r="D129" s="19"/>
      <c r="E129" s="23"/>
      <c r="F129" s="28"/>
      <c r="G129" s="27">
        <f t="shared" si="29"/>
        <v>0</v>
      </c>
      <c r="H129" s="28"/>
      <c r="I129" s="27">
        <f>D129+H129</f>
        <v>0</v>
      </c>
      <c r="J129" s="47"/>
      <c r="K129" s="59">
        <f t="shared" si="35"/>
        <v>0</v>
      </c>
      <c r="L129" s="28"/>
      <c r="M129" s="27"/>
      <c r="N129" s="28"/>
      <c r="O129" s="27">
        <f t="shared" si="24"/>
        <v>0</v>
      </c>
      <c r="P129" s="68"/>
      <c r="Q129" s="27">
        <f t="shared" si="25"/>
        <v>0</v>
      </c>
    </row>
    <row r="130" spans="1:17" ht="48.75" hidden="1" customHeight="1">
      <c r="A130" s="3">
        <v>700</v>
      </c>
      <c r="B130" s="3" t="s">
        <v>57</v>
      </c>
      <c r="C130" s="7" t="s">
        <v>106</v>
      </c>
      <c r="D130" s="19"/>
      <c r="E130" s="23"/>
      <c r="F130" s="28"/>
      <c r="G130" s="27">
        <f t="shared" si="29"/>
        <v>0</v>
      </c>
      <c r="H130" s="28"/>
      <c r="I130" s="27">
        <f>D130+H130</f>
        <v>0</v>
      </c>
      <c r="J130" s="47"/>
      <c r="K130" s="59">
        <f t="shared" si="35"/>
        <v>0</v>
      </c>
      <c r="L130" s="28"/>
      <c r="M130" s="27"/>
      <c r="N130" s="28"/>
      <c r="O130" s="27">
        <f t="shared" si="24"/>
        <v>0</v>
      </c>
      <c r="P130" s="68"/>
      <c r="Q130" s="27">
        <f t="shared" si="25"/>
        <v>0</v>
      </c>
    </row>
    <row r="131" spans="1:17" ht="41.25" hidden="1" customHeight="1">
      <c r="A131" s="3"/>
      <c r="B131" s="3" t="s">
        <v>58</v>
      </c>
      <c r="C131" s="7" t="s">
        <v>107</v>
      </c>
      <c r="D131" s="19"/>
      <c r="E131" s="23"/>
      <c r="F131" s="28"/>
      <c r="G131" s="27">
        <f t="shared" si="29"/>
        <v>0</v>
      </c>
      <c r="H131" s="28"/>
      <c r="I131" s="27">
        <f>D131+H131</f>
        <v>0</v>
      </c>
      <c r="J131" s="47"/>
      <c r="K131" s="59">
        <f t="shared" si="35"/>
        <v>0</v>
      </c>
      <c r="L131" s="28"/>
      <c r="M131" s="27"/>
      <c r="N131" s="28"/>
      <c r="O131" s="27">
        <f t="shared" si="24"/>
        <v>0</v>
      </c>
      <c r="P131" s="68"/>
      <c r="Q131" s="27">
        <f t="shared" si="25"/>
        <v>0</v>
      </c>
    </row>
    <row r="132" spans="1:17" ht="0.75" hidden="1" customHeight="1">
      <c r="A132" s="3"/>
      <c r="B132" s="3" t="s">
        <v>59</v>
      </c>
      <c r="C132" s="7" t="s">
        <v>60</v>
      </c>
      <c r="D132" s="19"/>
      <c r="E132" s="23"/>
      <c r="F132" s="28"/>
      <c r="G132" s="27">
        <f t="shared" si="29"/>
        <v>0</v>
      </c>
      <c r="H132" s="28"/>
      <c r="I132" s="27">
        <f>D132+H132</f>
        <v>0</v>
      </c>
      <c r="J132" s="47"/>
      <c r="K132" s="59">
        <f t="shared" si="35"/>
        <v>0</v>
      </c>
      <c r="L132" s="28"/>
      <c r="M132" s="27"/>
      <c r="N132" s="28"/>
      <c r="O132" s="27">
        <f t="shared" si="24"/>
        <v>0</v>
      </c>
      <c r="P132" s="68"/>
      <c r="Q132" s="27">
        <f t="shared" si="25"/>
        <v>0</v>
      </c>
    </row>
    <row r="133" spans="1:17" ht="0.75" hidden="1" customHeight="1">
      <c r="A133" s="3"/>
      <c r="B133" s="3"/>
      <c r="C133" s="7"/>
      <c r="D133" s="19"/>
      <c r="E133" s="23"/>
      <c r="F133" s="28"/>
      <c r="G133" s="27"/>
      <c r="H133" s="28"/>
      <c r="I133" s="27"/>
      <c r="J133" s="47"/>
      <c r="K133" s="59">
        <f t="shared" si="35"/>
        <v>0</v>
      </c>
      <c r="L133" s="28"/>
      <c r="M133" s="27"/>
      <c r="N133" s="28"/>
      <c r="O133" s="27">
        <f t="shared" si="24"/>
        <v>0</v>
      </c>
      <c r="P133" s="68"/>
      <c r="Q133" s="27">
        <f t="shared" si="25"/>
        <v>0</v>
      </c>
    </row>
    <row r="134" spans="1:17" ht="55.5" hidden="1" customHeight="1">
      <c r="A134" s="3"/>
      <c r="B134" s="3" t="s">
        <v>167</v>
      </c>
      <c r="C134" s="7" t="s">
        <v>92</v>
      </c>
      <c r="D134" s="19">
        <v>0</v>
      </c>
      <c r="E134" s="23"/>
      <c r="F134" s="28"/>
      <c r="G134" s="27">
        <f t="shared" si="29"/>
        <v>0</v>
      </c>
      <c r="H134" s="28"/>
      <c r="I134" s="27"/>
      <c r="J134" s="47"/>
      <c r="K134" s="59">
        <f t="shared" si="35"/>
        <v>0</v>
      </c>
      <c r="L134" s="28"/>
      <c r="M134" s="27"/>
      <c r="N134" s="28"/>
      <c r="O134" s="27">
        <f t="shared" si="24"/>
        <v>0</v>
      </c>
      <c r="P134" s="68"/>
      <c r="Q134" s="27">
        <f t="shared" si="25"/>
        <v>0</v>
      </c>
    </row>
    <row r="135" spans="1:17" ht="0.75" hidden="1" customHeight="1">
      <c r="A135" s="3"/>
      <c r="B135" s="3" t="s">
        <v>61</v>
      </c>
      <c r="C135" s="7" t="s">
        <v>62</v>
      </c>
      <c r="D135" s="19">
        <v>0</v>
      </c>
      <c r="E135" s="23"/>
      <c r="F135" s="28"/>
      <c r="G135" s="27">
        <f t="shared" si="29"/>
        <v>0</v>
      </c>
      <c r="H135" s="28"/>
      <c r="I135" s="27"/>
      <c r="J135" s="47"/>
      <c r="K135" s="59">
        <f t="shared" si="35"/>
        <v>0</v>
      </c>
      <c r="L135" s="28"/>
      <c r="M135" s="27"/>
      <c r="N135" s="28"/>
      <c r="O135" s="27">
        <f t="shared" si="24"/>
        <v>0</v>
      </c>
      <c r="P135" s="68"/>
      <c r="Q135" s="27">
        <f t="shared" si="25"/>
        <v>0</v>
      </c>
    </row>
    <row r="136" spans="1:17" ht="12.75" hidden="1" customHeight="1">
      <c r="A136" s="3"/>
      <c r="B136" s="3" t="s">
        <v>152</v>
      </c>
      <c r="C136" s="7" t="s">
        <v>153</v>
      </c>
      <c r="D136" s="19"/>
      <c r="E136" s="23"/>
      <c r="F136" s="28"/>
      <c r="G136" s="27">
        <v>0</v>
      </c>
      <c r="H136" s="28"/>
      <c r="I136" s="27"/>
      <c r="J136" s="47"/>
      <c r="K136" s="59">
        <f t="shared" si="35"/>
        <v>0</v>
      </c>
      <c r="L136" s="28"/>
      <c r="M136" s="27"/>
      <c r="N136" s="28"/>
      <c r="O136" s="27">
        <f t="shared" ref="O136:O155" si="36">M136+N136</f>
        <v>0</v>
      </c>
      <c r="P136" s="68"/>
      <c r="Q136" s="27">
        <f t="shared" ref="Q136:Q155" si="37">O136+P136</f>
        <v>0</v>
      </c>
    </row>
    <row r="137" spans="1:17" ht="51.75" customHeight="1">
      <c r="A137" s="3"/>
      <c r="B137" s="3" t="s">
        <v>276</v>
      </c>
      <c r="C137" s="7" t="s">
        <v>275</v>
      </c>
      <c r="D137" s="19">
        <v>11018700</v>
      </c>
      <c r="E137" s="23"/>
      <c r="F137" s="28"/>
      <c r="G137" s="27"/>
      <c r="H137" s="28"/>
      <c r="I137" s="27"/>
      <c r="J137" s="47"/>
      <c r="K137" s="57">
        <f t="shared" si="35"/>
        <v>11018700</v>
      </c>
      <c r="L137" s="28"/>
      <c r="M137" s="27">
        <v>11114274.6</v>
      </c>
      <c r="N137" s="28"/>
      <c r="O137" s="27">
        <f t="shared" si="36"/>
        <v>11114274.6</v>
      </c>
      <c r="P137" s="68"/>
      <c r="Q137" s="27">
        <f t="shared" si="37"/>
        <v>11114274.6</v>
      </c>
    </row>
    <row r="138" spans="1:17" ht="51.75" customHeight="1">
      <c r="A138" s="3"/>
      <c r="B138" s="3" t="s">
        <v>277</v>
      </c>
      <c r="C138" s="7" t="s">
        <v>291</v>
      </c>
      <c r="D138" s="19">
        <v>3700</v>
      </c>
      <c r="E138" s="23"/>
      <c r="F138" s="28"/>
      <c r="G138" s="27"/>
      <c r="H138" s="28"/>
      <c r="I138" s="27"/>
      <c r="J138" s="47"/>
      <c r="K138" s="57">
        <f t="shared" si="35"/>
        <v>3700</v>
      </c>
      <c r="L138" s="28"/>
      <c r="M138" s="27">
        <v>4500</v>
      </c>
      <c r="N138" s="28"/>
      <c r="O138" s="27">
        <f t="shared" si="36"/>
        <v>4500</v>
      </c>
      <c r="P138" s="68"/>
      <c r="Q138" s="27">
        <f t="shared" si="37"/>
        <v>4500</v>
      </c>
    </row>
    <row r="139" spans="1:17" ht="38.25">
      <c r="A139" s="3"/>
      <c r="B139" s="3" t="s">
        <v>278</v>
      </c>
      <c r="C139" s="7" t="s">
        <v>283</v>
      </c>
      <c r="D139" s="19">
        <v>0</v>
      </c>
      <c r="E139" s="23"/>
      <c r="F139" s="28">
        <v>618000</v>
      </c>
      <c r="G139" s="27">
        <f t="shared" si="29"/>
        <v>618000</v>
      </c>
      <c r="H139" s="28"/>
      <c r="I139" s="27"/>
      <c r="J139" s="49">
        <v>59546</v>
      </c>
      <c r="K139" s="57">
        <f t="shared" si="35"/>
        <v>59546</v>
      </c>
      <c r="L139" s="28"/>
      <c r="M139" s="27"/>
      <c r="N139" s="28"/>
      <c r="O139" s="27">
        <f t="shared" si="36"/>
        <v>0</v>
      </c>
      <c r="P139" s="68"/>
      <c r="Q139" s="27">
        <f t="shared" si="37"/>
        <v>0</v>
      </c>
    </row>
    <row r="140" spans="1:17" ht="29.25" customHeight="1">
      <c r="A140" s="3"/>
      <c r="B140" s="3" t="s">
        <v>279</v>
      </c>
      <c r="C140" s="7" t="s">
        <v>284</v>
      </c>
      <c r="D140" s="19">
        <v>1615000</v>
      </c>
      <c r="E140" s="23"/>
      <c r="F140" s="28"/>
      <c r="G140" s="27"/>
      <c r="H140" s="28"/>
      <c r="I140" s="27"/>
      <c r="J140" s="47"/>
      <c r="K140" s="57">
        <f t="shared" si="35"/>
        <v>1615000</v>
      </c>
      <c r="L140" s="28"/>
      <c r="M140" s="27">
        <v>1152800</v>
      </c>
      <c r="N140" s="28"/>
      <c r="O140" s="27">
        <f t="shared" si="36"/>
        <v>1152800</v>
      </c>
      <c r="P140" s="68"/>
      <c r="Q140" s="27">
        <f t="shared" si="37"/>
        <v>1152800</v>
      </c>
    </row>
    <row r="141" spans="1:17" ht="13.5" customHeight="1">
      <c r="A141" s="3"/>
      <c r="B141" s="3" t="s">
        <v>170</v>
      </c>
      <c r="C141" s="7" t="s">
        <v>78</v>
      </c>
      <c r="D141" s="19">
        <f>D142</f>
        <v>11513000</v>
      </c>
      <c r="E141" s="19">
        <f t="shared" ref="E141:K141" si="38">E142</f>
        <v>0</v>
      </c>
      <c r="F141" s="19">
        <f t="shared" si="38"/>
        <v>0</v>
      </c>
      <c r="G141" s="19">
        <f t="shared" si="38"/>
        <v>11513000</v>
      </c>
      <c r="H141" s="19">
        <f t="shared" si="38"/>
        <v>0</v>
      </c>
      <c r="I141" s="19">
        <f t="shared" si="38"/>
        <v>0</v>
      </c>
      <c r="J141" s="46">
        <f t="shared" si="38"/>
        <v>-3986050.2</v>
      </c>
      <c r="K141" s="55">
        <f t="shared" si="38"/>
        <v>7526949.7999999998</v>
      </c>
      <c r="L141" s="28"/>
      <c r="M141" s="27">
        <f>M142</f>
        <v>1879992.43</v>
      </c>
      <c r="N141" s="28"/>
      <c r="O141" s="27">
        <f t="shared" si="36"/>
        <v>1879992.43</v>
      </c>
      <c r="P141" s="68"/>
      <c r="Q141" s="27">
        <f t="shared" si="37"/>
        <v>1879992.43</v>
      </c>
    </row>
    <row r="142" spans="1:17" ht="14.25" customHeight="1">
      <c r="A142" s="3"/>
      <c r="B142" s="3" t="s">
        <v>280</v>
      </c>
      <c r="C142" s="7" t="s">
        <v>285</v>
      </c>
      <c r="D142" s="19">
        <v>11513000</v>
      </c>
      <c r="E142" s="23"/>
      <c r="F142" s="28"/>
      <c r="G142" s="27">
        <f t="shared" si="29"/>
        <v>11513000</v>
      </c>
      <c r="H142" s="28"/>
      <c r="I142" s="27"/>
      <c r="J142" s="49">
        <v>-3986050.2</v>
      </c>
      <c r="K142" s="57">
        <f>D142+J142</f>
        <v>7526949.7999999998</v>
      </c>
      <c r="L142" s="28"/>
      <c r="M142" s="27">
        <v>1879992.43</v>
      </c>
      <c r="N142" s="28"/>
      <c r="O142" s="27">
        <f t="shared" si="36"/>
        <v>1879992.43</v>
      </c>
      <c r="P142" s="68"/>
      <c r="Q142" s="27">
        <f t="shared" si="37"/>
        <v>1879992.43</v>
      </c>
    </row>
    <row r="143" spans="1:17" ht="14.25" customHeight="1">
      <c r="A143" s="3"/>
      <c r="B143" s="4" t="s">
        <v>169</v>
      </c>
      <c r="C143" s="5" t="s">
        <v>63</v>
      </c>
      <c r="D143" s="18" t="e">
        <f>#REF!+D144+D145+D146+D147</f>
        <v>#REF!</v>
      </c>
      <c r="E143" s="18" t="e">
        <f>#REF!+E144+E145+E146+E147</f>
        <v>#REF!</v>
      </c>
      <c r="F143" s="18" t="e">
        <f>#REF!+F144+F145+F146+F147</f>
        <v>#REF!</v>
      </c>
      <c r="G143" s="18" t="e">
        <f>#REF!+G144+G145+G146+G147</f>
        <v>#REF!</v>
      </c>
      <c r="H143" s="18" t="e">
        <f>#REF!+H144+H145+H146+H147</f>
        <v>#REF!</v>
      </c>
      <c r="I143" s="18" t="e">
        <f>#REF!+I144+I145+I146+I147</f>
        <v>#REF!</v>
      </c>
      <c r="J143" s="45" t="e">
        <f>#REF!+J144+J145+J146+J147</f>
        <v>#REF!</v>
      </c>
      <c r="K143" s="54" t="e">
        <f>#REF!+K144+K145+K146+K147</f>
        <v>#REF!</v>
      </c>
      <c r="L143" s="28"/>
      <c r="M143" s="33">
        <f>M147</f>
        <v>30408389</v>
      </c>
      <c r="N143" s="30">
        <f>N147</f>
        <v>1026407.1</v>
      </c>
      <c r="O143" s="33">
        <f t="shared" si="36"/>
        <v>31434796.100000001</v>
      </c>
      <c r="P143" s="30">
        <f>P147</f>
        <v>-1872618</v>
      </c>
      <c r="Q143" s="33">
        <f t="shared" si="37"/>
        <v>29562178.100000001</v>
      </c>
    </row>
    <row r="144" spans="1:17" ht="27.75" hidden="1" customHeight="1">
      <c r="A144" s="3"/>
      <c r="B144" s="3" t="s">
        <v>64</v>
      </c>
      <c r="C144" s="7" t="s">
        <v>79</v>
      </c>
      <c r="D144" s="20"/>
      <c r="E144" s="23"/>
      <c r="F144" s="28"/>
      <c r="G144" s="27">
        <f t="shared" si="29"/>
        <v>0</v>
      </c>
      <c r="H144" s="28"/>
      <c r="I144" s="27"/>
      <c r="J144" s="39"/>
      <c r="K144" s="56">
        <f>D144+J144</f>
        <v>0</v>
      </c>
      <c r="L144" s="28"/>
      <c r="M144" s="27">
        <f t="shared" si="30"/>
        <v>0</v>
      </c>
      <c r="N144" s="28"/>
      <c r="O144" s="27">
        <f t="shared" si="36"/>
        <v>0</v>
      </c>
      <c r="P144" s="68"/>
      <c r="Q144" s="27">
        <f t="shared" si="37"/>
        <v>0</v>
      </c>
    </row>
    <row r="145" spans="1:19" ht="51" hidden="1">
      <c r="A145" s="3"/>
      <c r="B145" s="3" t="s">
        <v>147</v>
      </c>
      <c r="C145" s="7" t="s">
        <v>148</v>
      </c>
      <c r="D145" s="20"/>
      <c r="E145" s="23"/>
      <c r="F145" s="28"/>
      <c r="G145" s="27">
        <f t="shared" si="29"/>
        <v>0</v>
      </c>
      <c r="H145" s="28"/>
      <c r="I145" s="27"/>
      <c r="J145" s="39"/>
      <c r="K145" s="56">
        <f>D145+J145</f>
        <v>0</v>
      </c>
      <c r="L145" s="28"/>
      <c r="M145" s="27">
        <f t="shared" si="30"/>
        <v>0</v>
      </c>
      <c r="N145" s="28"/>
      <c r="O145" s="27">
        <f t="shared" si="36"/>
        <v>0</v>
      </c>
      <c r="P145" s="68"/>
      <c r="Q145" s="27">
        <f t="shared" si="37"/>
        <v>0</v>
      </c>
    </row>
    <row r="146" spans="1:19" ht="21" hidden="1" customHeight="1">
      <c r="A146" s="3"/>
      <c r="B146" s="35" t="s">
        <v>184</v>
      </c>
      <c r="C146" s="36" t="s">
        <v>185</v>
      </c>
      <c r="D146" s="20">
        <f>D147</f>
        <v>0</v>
      </c>
      <c r="E146" s="23"/>
      <c r="F146" s="28"/>
      <c r="G146" s="27">
        <f t="shared" si="29"/>
        <v>0</v>
      </c>
      <c r="H146" s="28"/>
      <c r="I146" s="27"/>
      <c r="J146" s="47"/>
      <c r="K146" s="56">
        <f>D146+J146</f>
        <v>0</v>
      </c>
      <c r="L146" s="28"/>
      <c r="M146" s="27">
        <f t="shared" si="30"/>
        <v>0</v>
      </c>
      <c r="N146" s="28"/>
      <c r="O146" s="27">
        <f t="shared" si="36"/>
        <v>0</v>
      </c>
      <c r="P146" s="68"/>
      <c r="Q146" s="27">
        <f t="shared" si="37"/>
        <v>0</v>
      </c>
    </row>
    <row r="147" spans="1:19" ht="30.75" customHeight="1">
      <c r="A147" s="3"/>
      <c r="B147" s="3" t="s">
        <v>281</v>
      </c>
      <c r="C147" s="7" t="s">
        <v>286</v>
      </c>
      <c r="D147" s="20">
        <v>0</v>
      </c>
      <c r="E147" s="23"/>
      <c r="F147" s="28"/>
      <c r="G147" s="27">
        <f t="shared" si="29"/>
        <v>0</v>
      </c>
      <c r="H147" s="28"/>
      <c r="I147" s="27"/>
      <c r="J147" s="49">
        <v>3175045.1</v>
      </c>
      <c r="K147" s="57">
        <f>D147+J147</f>
        <v>3175045.1</v>
      </c>
      <c r="L147" s="28"/>
      <c r="M147" s="27">
        <v>30408389</v>
      </c>
      <c r="N147" s="28">
        <v>1026407.1</v>
      </c>
      <c r="O147" s="27">
        <f t="shared" si="36"/>
        <v>31434796.100000001</v>
      </c>
      <c r="P147" s="28">
        <v>-1872618</v>
      </c>
      <c r="Q147" s="27">
        <f t="shared" si="37"/>
        <v>29562178.100000001</v>
      </c>
      <c r="R147" s="70">
        <v>1129504</v>
      </c>
      <c r="S147" s="71">
        <v>-3002122</v>
      </c>
    </row>
    <row r="148" spans="1:19" ht="12" customHeight="1">
      <c r="A148" s="3"/>
      <c r="B148" s="4" t="s">
        <v>182</v>
      </c>
      <c r="C148" s="5" t="s">
        <v>183</v>
      </c>
      <c r="D148" s="18">
        <f>D149</f>
        <v>0</v>
      </c>
      <c r="E148" s="18">
        <f t="shared" ref="E148:K148" si="39">E149</f>
        <v>0</v>
      </c>
      <c r="F148" s="18">
        <f t="shared" si="39"/>
        <v>0</v>
      </c>
      <c r="G148" s="18">
        <f t="shared" si="39"/>
        <v>0</v>
      </c>
      <c r="H148" s="18">
        <f t="shared" si="39"/>
        <v>0</v>
      </c>
      <c r="I148" s="18">
        <f t="shared" si="39"/>
        <v>0</v>
      </c>
      <c r="J148" s="45">
        <f t="shared" si="39"/>
        <v>110768</v>
      </c>
      <c r="K148" s="54">
        <f t="shared" si="39"/>
        <v>110768</v>
      </c>
      <c r="L148" s="28"/>
      <c r="M148" s="33">
        <f>M149</f>
        <v>0</v>
      </c>
      <c r="N148" s="30">
        <f>N149</f>
        <v>284579.02</v>
      </c>
      <c r="O148" s="33">
        <f t="shared" si="36"/>
        <v>284579.02</v>
      </c>
      <c r="P148" s="68"/>
      <c r="Q148" s="33">
        <f t="shared" si="37"/>
        <v>284579.02</v>
      </c>
    </row>
    <row r="149" spans="1:19" ht="12.75" customHeight="1">
      <c r="A149" s="3"/>
      <c r="B149" s="3" t="s">
        <v>299</v>
      </c>
      <c r="C149" s="7" t="s">
        <v>298</v>
      </c>
      <c r="D149" s="18">
        <f>D150+D151</f>
        <v>0</v>
      </c>
      <c r="E149" s="18">
        <f t="shared" ref="E149:K149" si="40">E150+E151</f>
        <v>0</v>
      </c>
      <c r="F149" s="18">
        <f t="shared" si="40"/>
        <v>0</v>
      </c>
      <c r="G149" s="18">
        <f t="shared" si="40"/>
        <v>0</v>
      </c>
      <c r="H149" s="18">
        <f t="shared" si="40"/>
        <v>0</v>
      </c>
      <c r="I149" s="18">
        <f t="shared" si="40"/>
        <v>0</v>
      </c>
      <c r="J149" s="45">
        <f t="shared" si="40"/>
        <v>110768</v>
      </c>
      <c r="K149" s="54">
        <f t="shared" si="40"/>
        <v>110768</v>
      </c>
      <c r="L149" s="28"/>
      <c r="M149" s="27">
        <f>M150+M151</f>
        <v>0</v>
      </c>
      <c r="N149" s="28">
        <f>N150</f>
        <v>284579.02</v>
      </c>
      <c r="O149" s="27">
        <f t="shared" si="36"/>
        <v>284579.02</v>
      </c>
      <c r="P149" s="68"/>
      <c r="Q149" s="27">
        <f t="shared" si="37"/>
        <v>284579.02</v>
      </c>
    </row>
    <row r="150" spans="1:19" ht="39.75" customHeight="1">
      <c r="A150" s="3"/>
      <c r="B150" s="35" t="s">
        <v>300</v>
      </c>
      <c r="C150" s="7" t="s">
        <v>302</v>
      </c>
      <c r="D150" s="18"/>
      <c r="E150" s="23"/>
      <c r="F150" s="28"/>
      <c r="G150" s="33"/>
      <c r="H150" s="28"/>
      <c r="I150" s="33"/>
      <c r="J150" s="49">
        <v>79268</v>
      </c>
      <c r="K150" s="57">
        <f>D150+J150</f>
        <v>79268</v>
      </c>
      <c r="L150" s="28"/>
      <c r="M150" s="27">
        <v>0</v>
      </c>
      <c r="N150" s="28">
        <v>284579.02</v>
      </c>
      <c r="O150" s="27">
        <f t="shared" si="36"/>
        <v>284579.02</v>
      </c>
      <c r="P150" s="68"/>
      <c r="Q150" s="27">
        <f t="shared" si="37"/>
        <v>284579.02</v>
      </c>
    </row>
    <row r="151" spans="1:19" ht="30" hidden="1" customHeight="1">
      <c r="A151" s="3"/>
      <c r="B151" s="35" t="s">
        <v>175</v>
      </c>
      <c r="C151" s="7" t="s">
        <v>176</v>
      </c>
      <c r="D151" s="18"/>
      <c r="E151" s="23"/>
      <c r="F151" s="28"/>
      <c r="G151" s="33"/>
      <c r="H151" s="28"/>
      <c r="I151" s="33"/>
      <c r="J151" s="49">
        <v>31500</v>
      </c>
      <c r="K151" s="56">
        <f>D151+J151</f>
        <v>31500</v>
      </c>
      <c r="L151" s="28"/>
      <c r="M151" s="27"/>
      <c r="N151" s="28"/>
      <c r="O151" s="27">
        <f t="shared" si="36"/>
        <v>0</v>
      </c>
      <c r="P151" s="68"/>
      <c r="Q151" s="27">
        <f t="shared" si="37"/>
        <v>0</v>
      </c>
    </row>
    <row r="152" spans="1:19" ht="29.25" customHeight="1">
      <c r="A152" s="3"/>
      <c r="B152" s="43" t="s">
        <v>191</v>
      </c>
      <c r="C152" s="5" t="s">
        <v>192</v>
      </c>
      <c r="D152" s="18"/>
      <c r="E152" s="23"/>
      <c r="F152" s="28"/>
      <c r="G152" s="33"/>
      <c r="H152" s="28"/>
      <c r="I152" s="33"/>
      <c r="J152" s="49"/>
      <c r="K152" s="56">
        <v>0</v>
      </c>
      <c r="L152" s="28">
        <f>L153</f>
        <v>665853</v>
      </c>
      <c r="M152" s="27">
        <f>M153</f>
        <v>0</v>
      </c>
      <c r="N152" s="28"/>
      <c r="O152" s="27">
        <f t="shared" si="36"/>
        <v>0</v>
      </c>
      <c r="P152" s="68"/>
      <c r="Q152" s="27">
        <f t="shared" si="37"/>
        <v>0</v>
      </c>
    </row>
    <row r="153" spans="1:19" ht="2.25" hidden="1" customHeight="1">
      <c r="A153" s="3"/>
      <c r="B153" s="3" t="s">
        <v>287</v>
      </c>
      <c r="C153" s="7" t="s">
        <v>288</v>
      </c>
      <c r="D153" s="18"/>
      <c r="E153" s="23"/>
      <c r="F153" s="28"/>
      <c r="G153" s="33"/>
      <c r="H153" s="28"/>
      <c r="I153" s="33"/>
      <c r="J153" s="49"/>
      <c r="K153" s="56">
        <v>0</v>
      </c>
      <c r="L153" s="28">
        <v>665853</v>
      </c>
      <c r="M153" s="27"/>
      <c r="N153" s="28"/>
      <c r="O153" s="27">
        <f t="shared" si="36"/>
        <v>0</v>
      </c>
      <c r="P153" s="68"/>
      <c r="Q153" s="27">
        <f t="shared" si="37"/>
        <v>0</v>
      </c>
    </row>
    <row r="154" spans="1:19" ht="16.5" customHeight="1">
      <c r="A154" s="3"/>
      <c r="B154" s="35"/>
      <c r="C154" s="7" t="s">
        <v>65</v>
      </c>
      <c r="D154" s="18" t="e">
        <f t="shared" ref="D154:K154" si="41">D7</f>
        <v>#REF!</v>
      </c>
      <c r="E154" s="18" t="e">
        <f t="shared" si="41"/>
        <v>#REF!</v>
      </c>
      <c r="F154" s="18" t="e">
        <f t="shared" si="41"/>
        <v>#REF!</v>
      </c>
      <c r="G154" s="18" t="e">
        <f t="shared" si="41"/>
        <v>#REF!</v>
      </c>
      <c r="H154" s="18" t="e">
        <f t="shared" si="41"/>
        <v>#REF!</v>
      </c>
      <c r="I154" s="18" t="e">
        <f t="shared" si="41"/>
        <v>#REF!</v>
      </c>
      <c r="J154" s="45" t="e">
        <f t="shared" si="41"/>
        <v>#REF!</v>
      </c>
      <c r="K154" s="54" t="e">
        <f t="shared" si="41"/>
        <v>#REF!</v>
      </c>
      <c r="L154" s="28"/>
      <c r="M154" s="33">
        <f>M7</f>
        <v>76876200</v>
      </c>
      <c r="N154" s="28"/>
      <c r="O154" s="27">
        <f t="shared" si="36"/>
        <v>76876200</v>
      </c>
      <c r="P154" s="68"/>
      <c r="Q154" s="27">
        <f t="shared" si="37"/>
        <v>76876200</v>
      </c>
    </row>
    <row r="155" spans="1:19">
      <c r="A155" s="4"/>
      <c r="B155" s="4"/>
      <c r="C155" s="5" t="s">
        <v>66</v>
      </c>
      <c r="D155" s="18" t="e">
        <f t="shared" ref="D155:K155" si="42">D154+D108+D148</f>
        <v>#REF!</v>
      </c>
      <c r="E155" s="18" t="e">
        <f t="shared" si="42"/>
        <v>#REF!</v>
      </c>
      <c r="F155" s="18" t="e">
        <f t="shared" si="42"/>
        <v>#REF!</v>
      </c>
      <c r="G155" s="18" t="e">
        <f t="shared" si="42"/>
        <v>#REF!</v>
      </c>
      <c r="H155" s="18" t="e">
        <f t="shared" si="42"/>
        <v>#REF!</v>
      </c>
      <c r="I155" s="18" t="e">
        <f t="shared" si="42"/>
        <v>#REF!</v>
      </c>
      <c r="J155" s="45" t="e">
        <f t="shared" si="42"/>
        <v>#REF!</v>
      </c>
      <c r="K155" s="54" t="e">
        <f t="shared" si="42"/>
        <v>#REF!</v>
      </c>
      <c r="L155" s="28" t="e">
        <f>L107+L152</f>
        <v>#REF!</v>
      </c>
      <c r="M155" s="33">
        <f>M108+M154</f>
        <v>636643407.78999996</v>
      </c>
      <c r="N155" s="33">
        <f>N107</f>
        <v>12933398.449999999</v>
      </c>
      <c r="O155" s="33">
        <f t="shared" si="36"/>
        <v>649576806.24000001</v>
      </c>
      <c r="P155" s="30">
        <f>P107</f>
        <v>-1872618</v>
      </c>
      <c r="Q155" s="33">
        <f t="shared" si="37"/>
        <v>647704188.24000001</v>
      </c>
    </row>
    <row r="157" spans="1:19">
      <c r="D157" s="21"/>
      <c r="M157" s="21"/>
    </row>
  </sheetData>
  <mergeCells count="10">
    <mergeCell ref="O2:P2"/>
    <mergeCell ref="O1:P1"/>
    <mergeCell ref="L2:M2"/>
    <mergeCell ref="A6:B6"/>
    <mergeCell ref="E1:F1"/>
    <mergeCell ref="E3:F3"/>
    <mergeCell ref="B4:C4"/>
    <mergeCell ref="G2:I2"/>
    <mergeCell ref="C2:F2"/>
    <mergeCell ref="O3:P3"/>
  </mergeCells>
  <phoneticPr fontId="4" type="noConversion"/>
  <pageMargins left="1.1417322834645669" right="0.39370078740157483" top="0.78740157480314965" bottom="0.78740157480314965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Zemskoe</cp:lastModifiedBy>
  <cp:lastPrinted>2020-03-17T12:20:26Z</cp:lastPrinted>
  <dcterms:created xsi:type="dcterms:W3CDTF">2010-07-01T06:45:52Z</dcterms:created>
  <dcterms:modified xsi:type="dcterms:W3CDTF">2020-03-17T12:34:54Z</dcterms:modified>
</cp:coreProperties>
</file>