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 tabRatio="987"/>
  </bookViews>
  <sheets>
    <sheet name="Лист1" sheetId="1" r:id="rId1"/>
    <sheet name="Лист2" sheetId="2" r:id="rId2"/>
    <sheet name="Лист3" sheetId="3" r:id="rId3"/>
    <sheet name="Лист4" sheetId="4" r:id="rId4"/>
  </sheets>
  <calcPr calcId="12451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161" i="1"/>
  <c r="Q161" s="1"/>
  <c r="S161" s="1"/>
  <c r="S160" s="1"/>
  <c r="T160"/>
  <c r="Q160"/>
  <c r="O160"/>
  <c r="M160"/>
  <c r="L160"/>
  <c r="O159"/>
  <c r="Q159" s="1"/>
  <c r="S159" s="1"/>
  <c r="U159" s="1"/>
  <c r="K159"/>
  <c r="O158"/>
  <c r="Q158" s="1"/>
  <c r="S158" s="1"/>
  <c r="U158" s="1"/>
  <c r="K158"/>
  <c r="O157"/>
  <c r="Q157" s="1"/>
  <c r="S157" s="1"/>
  <c r="U157" s="1"/>
  <c r="N157"/>
  <c r="M157"/>
  <c r="K157"/>
  <c r="K156" s="1"/>
  <c r="J157"/>
  <c r="J156" s="1"/>
  <c r="I157"/>
  <c r="H157"/>
  <c r="G157"/>
  <c r="G156" s="1"/>
  <c r="F157"/>
  <c r="F156" s="1"/>
  <c r="E157"/>
  <c r="D157"/>
  <c r="D156" s="1"/>
  <c r="S156"/>
  <c r="U156" s="1"/>
  <c r="N156"/>
  <c r="M156"/>
  <c r="O156" s="1"/>
  <c r="Q156" s="1"/>
  <c r="I156"/>
  <c r="H156"/>
  <c r="E156"/>
  <c r="S155"/>
  <c r="U155" s="1"/>
  <c r="S154"/>
  <c r="T153"/>
  <c r="R153"/>
  <c r="Q153"/>
  <c r="O153"/>
  <c r="K153"/>
  <c r="G153"/>
  <c r="K152"/>
  <c r="M152" s="1"/>
  <c r="O152" s="1"/>
  <c r="Q152" s="1"/>
  <c r="D152"/>
  <c r="K151"/>
  <c r="M151" s="1"/>
  <c r="O151" s="1"/>
  <c r="Q151" s="1"/>
  <c r="G151"/>
  <c r="Q150"/>
  <c r="K150"/>
  <c r="M150" s="1"/>
  <c r="O150" s="1"/>
  <c r="G150"/>
  <c r="T149"/>
  <c r="R149"/>
  <c r="Q149"/>
  <c r="P149"/>
  <c r="P110" s="1"/>
  <c r="N149"/>
  <c r="O149" s="1"/>
  <c r="M149"/>
  <c r="K149"/>
  <c r="J149"/>
  <c r="I149"/>
  <c r="H149"/>
  <c r="F149"/>
  <c r="E149"/>
  <c r="S148"/>
  <c r="U148" s="1"/>
  <c r="Q148"/>
  <c r="O148"/>
  <c r="K148"/>
  <c r="G148"/>
  <c r="G147" s="1"/>
  <c r="T147"/>
  <c r="R147"/>
  <c r="Q147"/>
  <c r="S147" s="1"/>
  <c r="U147" s="1"/>
  <c r="M147"/>
  <c r="O147" s="1"/>
  <c r="K147"/>
  <c r="J147"/>
  <c r="J122" s="1"/>
  <c r="I147"/>
  <c r="H147"/>
  <c r="F147"/>
  <c r="F122" s="1"/>
  <c r="E147"/>
  <c r="D147"/>
  <c r="S146"/>
  <c r="U146" s="1"/>
  <c r="O146"/>
  <c r="Q146" s="1"/>
  <c r="K146"/>
  <c r="Q145"/>
  <c r="S145" s="1"/>
  <c r="U145" s="1"/>
  <c r="O145"/>
  <c r="K145"/>
  <c r="G145"/>
  <c r="U144"/>
  <c r="S144"/>
  <c r="O143"/>
  <c r="Q143" s="1"/>
  <c r="S143" s="1"/>
  <c r="U143" s="1"/>
  <c r="K143"/>
  <c r="O142"/>
  <c r="Q142" s="1"/>
  <c r="K142"/>
  <c r="U141"/>
  <c r="S141"/>
  <c r="U140"/>
  <c r="U129" s="1"/>
  <c r="S140"/>
  <c r="Q139"/>
  <c r="S139" s="1"/>
  <c r="U139" s="1"/>
  <c r="O139"/>
  <c r="K139"/>
  <c r="S138"/>
  <c r="U138" s="1"/>
  <c r="O138"/>
  <c r="Q138" s="1"/>
  <c r="K138"/>
  <c r="G138"/>
  <c r="S137"/>
  <c r="U137" s="1"/>
  <c r="O137"/>
  <c r="Q137" s="1"/>
  <c r="K137"/>
  <c r="G137"/>
  <c r="O136"/>
  <c r="Q136" s="1"/>
  <c r="S136" s="1"/>
  <c r="U136" s="1"/>
  <c r="K136"/>
  <c r="O135"/>
  <c r="Q135" s="1"/>
  <c r="S135" s="1"/>
  <c r="U135" s="1"/>
  <c r="K135"/>
  <c r="I135"/>
  <c r="G135"/>
  <c r="S134"/>
  <c r="U134" s="1"/>
  <c r="O134"/>
  <c r="Q134" s="1"/>
  <c r="K134"/>
  <c r="I134"/>
  <c r="G134"/>
  <c r="S133"/>
  <c r="U133" s="1"/>
  <c r="Q133"/>
  <c r="O133"/>
  <c r="K133"/>
  <c r="I133"/>
  <c r="G133"/>
  <c r="O132"/>
  <c r="Q132" s="1"/>
  <c r="S132" s="1"/>
  <c r="U132" s="1"/>
  <c r="K132"/>
  <c r="I132"/>
  <c r="I122" s="1"/>
  <c r="G132"/>
  <c r="O131"/>
  <c r="Q131" s="1"/>
  <c r="S131" s="1"/>
  <c r="U131" s="1"/>
  <c r="K131"/>
  <c r="G131"/>
  <c r="S130"/>
  <c r="U130" s="1"/>
  <c r="Q130"/>
  <c r="O130"/>
  <c r="K130"/>
  <c r="G130"/>
  <c r="T129"/>
  <c r="S129"/>
  <c r="R129"/>
  <c r="R122" s="1"/>
  <c r="Q129"/>
  <c r="O129"/>
  <c r="K129"/>
  <c r="G129"/>
  <c r="R128"/>
  <c r="Q128"/>
  <c r="S128" s="1"/>
  <c r="M128"/>
  <c r="O128" s="1"/>
  <c r="G128"/>
  <c r="R127"/>
  <c r="M127"/>
  <c r="O127" s="1"/>
  <c r="Q127" s="1"/>
  <c r="S127" s="1"/>
  <c r="G127"/>
  <c r="Q126"/>
  <c r="M126"/>
  <c r="O126" s="1"/>
  <c r="G126"/>
  <c r="M125"/>
  <c r="O125" s="1"/>
  <c r="Q125" s="1"/>
  <c r="G125"/>
  <c r="Q124"/>
  <c r="M124"/>
  <c r="O124" s="1"/>
  <c r="G124"/>
  <c r="T123"/>
  <c r="M123"/>
  <c r="O123" s="1"/>
  <c r="Q123" s="1"/>
  <c r="G123"/>
  <c r="T122"/>
  <c r="N122"/>
  <c r="M122"/>
  <c r="L122"/>
  <c r="H122"/>
  <c r="H110" s="1"/>
  <c r="E122"/>
  <c r="D122"/>
  <c r="U121"/>
  <c r="Q120"/>
  <c r="S120" s="1"/>
  <c r="O120"/>
  <c r="K120"/>
  <c r="K119" s="1"/>
  <c r="G120"/>
  <c r="T119"/>
  <c r="R119"/>
  <c r="N119"/>
  <c r="N114" s="1"/>
  <c r="M119"/>
  <c r="L119"/>
  <c r="L114" s="1"/>
  <c r="J119"/>
  <c r="G119"/>
  <c r="G114" s="1"/>
  <c r="D119"/>
  <c r="O118"/>
  <c r="Q118" s="1"/>
  <c r="S118" s="1"/>
  <c r="U118" s="1"/>
  <c r="O117"/>
  <c r="Q117" s="1"/>
  <c r="S117" s="1"/>
  <c r="U117" s="1"/>
  <c r="M117"/>
  <c r="G117"/>
  <c r="O116"/>
  <c r="Q116" s="1"/>
  <c r="S116" s="1"/>
  <c r="U116" s="1"/>
  <c r="M116"/>
  <c r="G116"/>
  <c r="Q115"/>
  <c r="S115" s="1"/>
  <c r="U115" s="1"/>
  <c r="O115"/>
  <c r="T114"/>
  <c r="R114"/>
  <c r="M114"/>
  <c r="K114"/>
  <c r="J114"/>
  <c r="F114"/>
  <c r="E114"/>
  <c r="E110" s="1"/>
  <c r="D114"/>
  <c r="O113"/>
  <c r="Q113" s="1"/>
  <c r="S113" s="1"/>
  <c r="U113" s="1"/>
  <c r="K113"/>
  <c r="G113"/>
  <c r="S112"/>
  <c r="U112" s="1"/>
  <c r="Q112"/>
  <c r="O112"/>
  <c r="K112"/>
  <c r="G112"/>
  <c r="G111" s="1"/>
  <c r="T111"/>
  <c r="R111"/>
  <c r="R110" s="1"/>
  <c r="R109" s="1"/>
  <c r="R163" s="1"/>
  <c r="M111"/>
  <c r="O111" s="1"/>
  <c r="Q111" s="1"/>
  <c r="K111"/>
  <c r="J111"/>
  <c r="J110" s="1"/>
  <c r="J109" s="1"/>
  <c r="I111"/>
  <c r="H111"/>
  <c r="F111"/>
  <c r="F110" s="1"/>
  <c r="E111"/>
  <c r="D111"/>
  <c r="N110"/>
  <c r="N109" s="1"/>
  <c r="N163" s="1"/>
  <c r="L110"/>
  <c r="I110"/>
  <c r="P109"/>
  <c r="P163" s="1"/>
  <c r="L109"/>
  <c r="L163" s="1"/>
  <c r="Q108"/>
  <c r="S108" s="1"/>
  <c r="U108" s="1"/>
  <c r="M108"/>
  <c r="O108" s="1"/>
  <c r="G108"/>
  <c r="Q107"/>
  <c r="S107" s="1"/>
  <c r="U107" s="1"/>
  <c r="O107"/>
  <c r="M107"/>
  <c r="G107"/>
  <c r="U106"/>
  <c r="M106"/>
  <c r="O106" s="1"/>
  <c r="Q106" s="1"/>
  <c r="S106" s="1"/>
  <c r="G106"/>
  <c r="M105"/>
  <c r="O105" s="1"/>
  <c r="Q105" s="1"/>
  <c r="S105" s="1"/>
  <c r="U105" s="1"/>
  <c r="G105"/>
  <c r="Q104"/>
  <c r="S104" s="1"/>
  <c r="U104" s="1"/>
  <c r="O104"/>
  <c r="K104"/>
  <c r="K103" s="1"/>
  <c r="G104"/>
  <c r="G103" s="1"/>
  <c r="M103"/>
  <c r="O103" s="1"/>
  <c r="Q103" s="1"/>
  <c r="S103" s="1"/>
  <c r="U103" s="1"/>
  <c r="J103"/>
  <c r="J89" s="1"/>
  <c r="I103"/>
  <c r="H103"/>
  <c r="F103"/>
  <c r="E103"/>
  <c r="E89" s="1"/>
  <c r="D103"/>
  <c r="O102"/>
  <c r="Q102" s="1"/>
  <c r="S102" s="1"/>
  <c r="U102" s="1"/>
  <c r="O101"/>
  <c r="Q101" s="1"/>
  <c r="S101" s="1"/>
  <c r="U101" s="1"/>
  <c r="M101"/>
  <c r="Q100"/>
  <c r="S100" s="1"/>
  <c r="U100" s="1"/>
  <c r="O100"/>
  <c r="M99"/>
  <c r="O99" s="1"/>
  <c r="Q99" s="1"/>
  <c r="S99" s="1"/>
  <c r="U99" s="1"/>
  <c r="O98"/>
  <c r="Q98" s="1"/>
  <c r="S98" s="1"/>
  <c r="U98" s="1"/>
  <c r="U97"/>
  <c r="O97"/>
  <c r="Q97" s="1"/>
  <c r="S97" s="1"/>
  <c r="M96"/>
  <c r="O96" s="1"/>
  <c r="Q96" s="1"/>
  <c r="S96" s="1"/>
  <c r="U96" s="1"/>
  <c r="Q95"/>
  <c r="S95" s="1"/>
  <c r="U95" s="1"/>
  <c r="O95"/>
  <c r="O94"/>
  <c r="Q94" s="1"/>
  <c r="S94" s="1"/>
  <c r="U94" s="1"/>
  <c r="M94"/>
  <c r="K94"/>
  <c r="S93"/>
  <c r="U93" s="1"/>
  <c r="Q93"/>
  <c r="O93"/>
  <c r="K93"/>
  <c r="M92"/>
  <c r="O92" s="1"/>
  <c r="Q92" s="1"/>
  <c r="S92" s="1"/>
  <c r="U92" s="1"/>
  <c r="K92"/>
  <c r="G92"/>
  <c r="Q91"/>
  <c r="S91" s="1"/>
  <c r="U91" s="1"/>
  <c r="O91"/>
  <c r="K91"/>
  <c r="S90"/>
  <c r="U90" s="1"/>
  <c r="M90"/>
  <c r="O90" s="1"/>
  <c r="Q90" s="1"/>
  <c r="K90"/>
  <c r="I89"/>
  <c r="H89"/>
  <c r="G89"/>
  <c r="F89"/>
  <c r="D89"/>
  <c r="O88"/>
  <c r="Q88" s="1"/>
  <c r="S88" s="1"/>
  <c r="U88" s="1"/>
  <c r="M88"/>
  <c r="G88"/>
  <c r="I88" s="1"/>
  <c r="M87"/>
  <c r="O87" s="1"/>
  <c r="Q87" s="1"/>
  <c r="S87" s="1"/>
  <c r="U87" s="1"/>
  <c r="I87"/>
  <c r="G87"/>
  <c r="S86"/>
  <c r="U86" s="1"/>
  <c r="Q86"/>
  <c r="O86"/>
  <c r="K86"/>
  <c r="G86"/>
  <c r="G85" s="1"/>
  <c r="G84" s="1"/>
  <c r="O85"/>
  <c r="Q85" s="1"/>
  <c r="S85" s="1"/>
  <c r="U85" s="1"/>
  <c r="M85"/>
  <c r="K85"/>
  <c r="J85"/>
  <c r="I85"/>
  <c r="I84" s="1"/>
  <c r="H85"/>
  <c r="F85"/>
  <c r="E85"/>
  <c r="E84" s="1"/>
  <c r="D85"/>
  <c r="Q84"/>
  <c r="S84" s="1"/>
  <c r="U84" s="1"/>
  <c r="M84"/>
  <c r="O84" s="1"/>
  <c r="K84"/>
  <c r="J84"/>
  <c r="H84"/>
  <c r="F84"/>
  <c r="D84"/>
  <c r="O83"/>
  <c r="Q83" s="1"/>
  <c r="S83" s="1"/>
  <c r="U83" s="1"/>
  <c r="K83"/>
  <c r="G83"/>
  <c r="G82" s="1"/>
  <c r="O82"/>
  <c r="Q82" s="1"/>
  <c r="S82" s="1"/>
  <c r="U82" s="1"/>
  <c r="M82"/>
  <c r="K82"/>
  <c r="J82"/>
  <c r="I82"/>
  <c r="H82"/>
  <c r="F82"/>
  <c r="E82"/>
  <c r="D82"/>
  <c r="Q81"/>
  <c r="S81" s="1"/>
  <c r="U81" s="1"/>
  <c r="M81"/>
  <c r="O81" s="1"/>
  <c r="K81"/>
  <c r="J81"/>
  <c r="H81"/>
  <c r="F81"/>
  <c r="D81"/>
  <c r="O80"/>
  <c r="Q80" s="1"/>
  <c r="S80" s="1"/>
  <c r="U80" s="1"/>
  <c r="K80"/>
  <c r="J80"/>
  <c r="J72" s="1"/>
  <c r="I80"/>
  <c r="H80"/>
  <c r="G80"/>
  <c r="F80"/>
  <c r="F72" s="1"/>
  <c r="E80"/>
  <c r="D80"/>
  <c r="S79"/>
  <c r="U79" s="1"/>
  <c r="O79"/>
  <c r="Q79" s="1"/>
  <c r="M79"/>
  <c r="G79"/>
  <c r="O78"/>
  <c r="Q78" s="1"/>
  <c r="S78" s="1"/>
  <c r="U78" s="1"/>
  <c r="O77"/>
  <c r="Q77" s="1"/>
  <c r="S77" s="1"/>
  <c r="U77" s="1"/>
  <c r="M77"/>
  <c r="Q76"/>
  <c r="S76" s="1"/>
  <c r="U76" s="1"/>
  <c r="M76"/>
  <c r="O76" s="1"/>
  <c r="G76"/>
  <c r="O75"/>
  <c r="Q75" s="1"/>
  <c r="S75" s="1"/>
  <c r="U75" s="1"/>
  <c r="G75"/>
  <c r="O74"/>
  <c r="Q74" s="1"/>
  <c r="S74" s="1"/>
  <c r="U74" s="1"/>
  <c r="M74"/>
  <c r="G74"/>
  <c r="S73"/>
  <c r="U73" s="1"/>
  <c r="M73"/>
  <c r="O73" s="1"/>
  <c r="Q73" s="1"/>
  <c r="G73"/>
  <c r="E73"/>
  <c r="D73"/>
  <c r="M72"/>
  <c r="O72" s="1"/>
  <c r="Q72" s="1"/>
  <c r="S72" s="1"/>
  <c r="U72" s="1"/>
  <c r="K72"/>
  <c r="I72"/>
  <c r="H72"/>
  <c r="G72"/>
  <c r="E72"/>
  <c r="D72"/>
  <c r="M71"/>
  <c r="O71" s="1"/>
  <c r="Q71" s="1"/>
  <c r="S71" s="1"/>
  <c r="U71" s="1"/>
  <c r="K71"/>
  <c r="G71"/>
  <c r="O70"/>
  <c r="Q70" s="1"/>
  <c r="S70" s="1"/>
  <c r="U70" s="1"/>
  <c r="K70"/>
  <c r="G70"/>
  <c r="O69"/>
  <c r="Q69" s="1"/>
  <c r="S69" s="1"/>
  <c r="U69" s="1"/>
  <c r="K69"/>
  <c r="G69"/>
  <c r="K68"/>
  <c r="M68" s="1"/>
  <c r="G68"/>
  <c r="O67"/>
  <c r="Q67" s="1"/>
  <c r="S67" s="1"/>
  <c r="U67" s="1"/>
  <c r="K67"/>
  <c r="G67"/>
  <c r="K66"/>
  <c r="K65" s="1"/>
  <c r="J66"/>
  <c r="J65" s="1"/>
  <c r="I66"/>
  <c r="H66"/>
  <c r="G66"/>
  <c r="G65" s="1"/>
  <c r="F66"/>
  <c r="F65" s="1"/>
  <c r="E66"/>
  <c r="D66"/>
  <c r="I65"/>
  <c r="H65"/>
  <c r="E65"/>
  <c r="D65"/>
  <c r="O64"/>
  <c r="Q64" s="1"/>
  <c r="S64" s="1"/>
  <c r="U64" s="1"/>
  <c r="O63"/>
  <c r="Q63" s="1"/>
  <c r="S63" s="1"/>
  <c r="U63" s="1"/>
  <c r="K63"/>
  <c r="G63"/>
  <c r="M62"/>
  <c r="O62" s="1"/>
  <c r="Q62" s="1"/>
  <c r="S62" s="1"/>
  <c r="U62" s="1"/>
  <c r="K62"/>
  <c r="K61" s="1"/>
  <c r="J62"/>
  <c r="J61" s="1"/>
  <c r="I62"/>
  <c r="H62"/>
  <c r="G62"/>
  <c r="G61" s="1"/>
  <c r="F62"/>
  <c r="F61" s="1"/>
  <c r="E62"/>
  <c r="D62"/>
  <c r="M61"/>
  <c r="O61" s="1"/>
  <c r="Q61" s="1"/>
  <c r="S61" s="1"/>
  <c r="U61" s="1"/>
  <c r="I61"/>
  <c r="H61"/>
  <c r="E61"/>
  <c r="D61"/>
  <c r="O60"/>
  <c r="Q60" s="1"/>
  <c r="S60" s="1"/>
  <c r="U60" s="1"/>
  <c r="K60"/>
  <c r="Q59"/>
  <c r="S59" s="1"/>
  <c r="U59" s="1"/>
  <c r="O59"/>
  <c r="M59"/>
  <c r="K59"/>
  <c r="J59"/>
  <c r="J54" s="1"/>
  <c r="I59"/>
  <c r="H59"/>
  <c r="G59"/>
  <c r="F59"/>
  <c r="F54" s="1"/>
  <c r="E59"/>
  <c r="D59"/>
  <c r="S58"/>
  <c r="U58" s="1"/>
  <c r="Q58"/>
  <c r="O58"/>
  <c r="K58"/>
  <c r="K57" s="1"/>
  <c r="G58"/>
  <c r="G57" s="1"/>
  <c r="O57"/>
  <c r="Q57" s="1"/>
  <c r="S57" s="1"/>
  <c r="U57" s="1"/>
  <c r="M57"/>
  <c r="J57"/>
  <c r="I57"/>
  <c r="I54" s="1"/>
  <c r="I51" s="1"/>
  <c r="H57"/>
  <c r="F57"/>
  <c r="E57"/>
  <c r="D57"/>
  <c r="Q56"/>
  <c r="S56" s="1"/>
  <c r="U56" s="1"/>
  <c r="O56"/>
  <c r="K56"/>
  <c r="G56"/>
  <c r="G55" s="1"/>
  <c r="G54" s="1"/>
  <c r="G51" s="1"/>
  <c r="M55"/>
  <c r="K55"/>
  <c r="K54" s="1"/>
  <c r="K51" s="1"/>
  <c r="J55"/>
  <c r="I55"/>
  <c r="H55"/>
  <c r="H54" s="1"/>
  <c r="H51" s="1"/>
  <c r="F55"/>
  <c r="E55"/>
  <c r="D55"/>
  <c r="D54" s="1"/>
  <c r="D51" s="1"/>
  <c r="E54"/>
  <c r="E51" s="1"/>
  <c r="Q53"/>
  <c r="S53" s="1"/>
  <c r="U53" s="1"/>
  <c r="O53"/>
  <c r="M53"/>
  <c r="G53"/>
  <c r="U52"/>
  <c r="M52"/>
  <c r="O52" s="1"/>
  <c r="Q52" s="1"/>
  <c r="S52" s="1"/>
  <c r="G52"/>
  <c r="J51"/>
  <c r="F51"/>
  <c r="M50"/>
  <c r="O50" s="1"/>
  <c r="Q50" s="1"/>
  <c r="S50" s="1"/>
  <c r="U50" s="1"/>
  <c r="G50"/>
  <c r="O49"/>
  <c r="Q49" s="1"/>
  <c r="S49" s="1"/>
  <c r="U49" s="1"/>
  <c r="M49"/>
  <c r="G49"/>
  <c r="S48"/>
  <c r="U48" s="1"/>
  <c r="M48"/>
  <c r="O48" s="1"/>
  <c r="Q48" s="1"/>
  <c r="G48"/>
  <c r="O47"/>
  <c r="Q47" s="1"/>
  <c r="S47" s="1"/>
  <c r="U47" s="1"/>
  <c r="M47"/>
  <c r="G47"/>
  <c r="M46"/>
  <c r="O46" s="1"/>
  <c r="Q46" s="1"/>
  <c r="S46" s="1"/>
  <c r="U46" s="1"/>
  <c r="G46"/>
  <c r="O45"/>
  <c r="Q45" s="1"/>
  <c r="S45" s="1"/>
  <c r="U45" s="1"/>
  <c r="M45"/>
  <c r="G45"/>
  <c r="S44"/>
  <c r="U44" s="1"/>
  <c r="M44"/>
  <c r="O44" s="1"/>
  <c r="Q44" s="1"/>
  <c r="G44"/>
  <c r="O43"/>
  <c r="Q43" s="1"/>
  <c r="S43" s="1"/>
  <c r="U43" s="1"/>
  <c r="G43"/>
  <c r="Q42"/>
  <c r="S42" s="1"/>
  <c r="U42" s="1"/>
  <c r="O42"/>
  <c r="K42"/>
  <c r="G42"/>
  <c r="G41" s="1"/>
  <c r="G40" s="1"/>
  <c r="M41"/>
  <c r="K41"/>
  <c r="J41"/>
  <c r="I41"/>
  <c r="H41"/>
  <c r="H40" s="1"/>
  <c r="F41"/>
  <c r="E41"/>
  <c r="D41"/>
  <c r="D40" s="1"/>
  <c r="K40"/>
  <c r="J40"/>
  <c r="I40"/>
  <c r="F40"/>
  <c r="E40"/>
  <c r="Q39"/>
  <c r="S39" s="1"/>
  <c r="U39" s="1"/>
  <c r="O39"/>
  <c r="M38"/>
  <c r="O38" s="1"/>
  <c r="Q38" s="1"/>
  <c r="S38" s="1"/>
  <c r="U38" s="1"/>
  <c r="S37"/>
  <c r="U37" s="1"/>
  <c r="O37"/>
  <c r="Q37" s="1"/>
  <c r="M36"/>
  <c r="O36" s="1"/>
  <c r="Q36" s="1"/>
  <c r="S36" s="1"/>
  <c r="U36" s="1"/>
  <c r="U35"/>
  <c r="M35"/>
  <c r="O35" s="1"/>
  <c r="Q35" s="1"/>
  <c r="S35" s="1"/>
  <c r="O34"/>
  <c r="Q34" s="1"/>
  <c r="S34" s="1"/>
  <c r="U34" s="1"/>
  <c r="K34"/>
  <c r="G34"/>
  <c r="S33"/>
  <c r="U33" s="1"/>
  <c r="O33"/>
  <c r="Q33" s="1"/>
  <c r="K33"/>
  <c r="K32" s="1"/>
  <c r="K29" s="1"/>
  <c r="G33"/>
  <c r="G32" s="1"/>
  <c r="G29" s="1"/>
  <c r="O32"/>
  <c r="Q32" s="1"/>
  <c r="S32" s="1"/>
  <c r="U32" s="1"/>
  <c r="M32"/>
  <c r="J32"/>
  <c r="J29" s="1"/>
  <c r="I32"/>
  <c r="I29" s="1"/>
  <c r="H32"/>
  <c r="F32"/>
  <c r="F29" s="1"/>
  <c r="E32"/>
  <c r="E29" s="1"/>
  <c r="D32"/>
  <c r="Q31"/>
  <c r="S31" s="1"/>
  <c r="U31" s="1"/>
  <c r="O31"/>
  <c r="M30"/>
  <c r="O30" s="1"/>
  <c r="Q30" s="1"/>
  <c r="S30" s="1"/>
  <c r="U30" s="1"/>
  <c r="G30"/>
  <c r="H29"/>
  <c r="D29"/>
  <c r="O28"/>
  <c r="Q28" s="1"/>
  <c r="S28" s="1"/>
  <c r="U28" s="1"/>
  <c r="O27"/>
  <c r="Q27" s="1"/>
  <c r="S27" s="1"/>
  <c r="U27" s="1"/>
  <c r="O26"/>
  <c r="Q26" s="1"/>
  <c r="S26" s="1"/>
  <c r="U26" s="1"/>
  <c r="K26"/>
  <c r="G26"/>
  <c r="M25"/>
  <c r="O25" s="1"/>
  <c r="Q25" s="1"/>
  <c r="S25" s="1"/>
  <c r="U25" s="1"/>
  <c r="I25"/>
  <c r="G25"/>
  <c r="M24"/>
  <c r="O24" s="1"/>
  <c r="Q24" s="1"/>
  <c r="S24" s="1"/>
  <c r="U24" s="1"/>
  <c r="K24"/>
  <c r="J24"/>
  <c r="J23" s="1"/>
  <c r="I24"/>
  <c r="H24"/>
  <c r="G24"/>
  <c r="F24"/>
  <c r="F23" s="1"/>
  <c r="E24"/>
  <c r="D24"/>
  <c r="S23"/>
  <c r="U23" s="1"/>
  <c r="M23"/>
  <c r="O23" s="1"/>
  <c r="Q23" s="1"/>
  <c r="K23"/>
  <c r="I23"/>
  <c r="H23"/>
  <c r="G23"/>
  <c r="E23"/>
  <c r="D23"/>
  <c r="M22"/>
  <c r="K22"/>
  <c r="I22"/>
  <c r="G22"/>
  <c r="O21"/>
  <c r="Q21" s="1"/>
  <c r="S21" s="1"/>
  <c r="U21" s="1"/>
  <c r="K21"/>
  <c r="K18" s="1"/>
  <c r="K17" s="1"/>
  <c r="G21"/>
  <c r="Q20"/>
  <c r="S20" s="1"/>
  <c r="U20" s="1"/>
  <c r="O20"/>
  <c r="K20"/>
  <c r="G20"/>
  <c r="O19"/>
  <c r="Q19" s="1"/>
  <c r="S19" s="1"/>
  <c r="U19" s="1"/>
  <c r="K19"/>
  <c r="G19"/>
  <c r="J18"/>
  <c r="I18"/>
  <c r="H18"/>
  <c r="G18"/>
  <c r="F18"/>
  <c r="E18"/>
  <c r="D18"/>
  <c r="J17"/>
  <c r="I17"/>
  <c r="H17"/>
  <c r="G17"/>
  <c r="F17"/>
  <c r="E17"/>
  <c r="D17"/>
  <c r="O16"/>
  <c r="Q16" s="1"/>
  <c r="S16" s="1"/>
  <c r="U16" s="1"/>
  <c r="K16"/>
  <c r="G16"/>
  <c r="Q15"/>
  <c r="S15" s="1"/>
  <c r="U15" s="1"/>
  <c r="O15"/>
  <c r="K15"/>
  <c r="G15"/>
  <c r="O14"/>
  <c r="Q14" s="1"/>
  <c r="S14" s="1"/>
  <c r="U14" s="1"/>
  <c r="K14"/>
  <c r="K11" s="1"/>
  <c r="K10" s="1"/>
  <c r="G14"/>
  <c r="G11" s="1"/>
  <c r="G10" s="1"/>
  <c r="O13"/>
  <c r="Q13" s="1"/>
  <c r="S13" s="1"/>
  <c r="U13" s="1"/>
  <c r="K13"/>
  <c r="G13"/>
  <c r="M12"/>
  <c r="O12" s="1"/>
  <c r="Q12" s="1"/>
  <c r="S12" s="1"/>
  <c r="U12" s="1"/>
  <c r="G12"/>
  <c r="O11"/>
  <c r="Q11" s="1"/>
  <c r="S11" s="1"/>
  <c r="U11" s="1"/>
  <c r="M11"/>
  <c r="J11"/>
  <c r="I11"/>
  <c r="I10" s="1"/>
  <c r="H11"/>
  <c r="F11"/>
  <c r="E11"/>
  <c r="E10" s="1"/>
  <c r="D11"/>
  <c r="M10"/>
  <c r="O10" s="1"/>
  <c r="Q10" s="1"/>
  <c r="S10" s="1"/>
  <c r="U10" s="1"/>
  <c r="J10"/>
  <c r="J9" s="1"/>
  <c r="J162" s="1"/>
  <c r="J163" s="1"/>
  <c r="H10"/>
  <c r="F10"/>
  <c r="F9" s="1"/>
  <c r="F162" s="1"/>
  <c r="F163" s="1"/>
  <c r="D10"/>
  <c r="H9"/>
  <c r="H162" s="1"/>
  <c r="H163" s="1"/>
  <c r="D9"/>
  <c r="D162" s="1"/>
  <c r="M29" l="1"/>
  <c r="O29" s="1"/>
  <c r="Q29" s="1"/>
  <c r="S29" s="1"/>
  <c r="U29" s="1"/>
  <c r="O68"/>
  <c r="Q68" s="1"/>
  <c r="S68" s="1"/>
  <c r="U68" s="1"/>
  <c r="M66"/>
  <c r="U127"/>
  <c r="M18"/>
  <c r="O22"/>
  <c r="Q22" s="1"/>
  <c r="S22" s="1"/>
  <c r="U22" s="1"/>
  <c r="M40"/>
  <c r="O40" s="1"/>
  <c r="Q40" s="1"/>
  <c r="S40" s="1"/>
  <c r="U40" s="1"/>
  <c r="O41"/>
  <c r="Q41" s="1"/>
  <c r="S41" s="1"/>
  <c r="U41" s="1"/>
  <c r="M54"/>
  <c r="O55"/>
  <c r="Q55" s="1"/>
  <c r="S55" s="1"/>
  <c r="U55" s="1"/>
  <c r="S123"/>
  <c r="U123" s="1"/>
  <c r="S142"/>
  <c r="Q122"/>
  <c r="T128"/>
  <c r="T127"/>
  <c r="T126"/>
  <c r="T125"/>
  <c r="T124"/>
  <c r="S153"/>
  <c r="S149" s="1"/>
  <c r="U154"/>
  <c r="U153" s="1"/>
  <c r="U149" s="1"/>
  <c r="I81"/>
  <c r="I9" s="1"/>
  <c r="I162" s="1"/>
  <c r="I163" s="1"/>
  <c r="K89"/>
  <c r="K9" s="1"/>
  <c r="K162" s="1"/>
  <c r="K163" s="1"/>
  <c r="U120"/>
  <c r="U119" s="1"/>
  <c r="S119"/>
  <c r="U128"/>
  <c r="R125"/>
  <c r="S125" s="1"/>
  <c r="R123"/>
  <c r="R126"/>
  <c r="S126" s="1"/>
  <c r="U126" s="1"/>
  <c r="R124"/>
  <c r="S124" s="1"/>
  <c r="U124" s="1"/>
  <c r="E81"/>
  <c r="E9" s="1"/>
  <c r="E162" s="1"/>
  <c r="E163" s="1"/>
  <c r="G81"/>
  <c r="G9" s="1"/>
  <c r="G162" s="1"/>
  <c r="T110"/>
  <c r="T109" s="1"/>
  <c r="T163" s="1"/>
  <c r="S111"/>
  <c r="U111" s="1"/>
  <c r="O114"/>
  <c r="Q114" s="1"/>
  <c r="S114" s="1"/>
  <c r="U114" s="1"/>
  <c r="U161"/>
  <c r="U160" s="1"/>
  <c r="M89"/>
  <c r="O89" s="1"/>
  <c r="Q89" s="1"/>
  <c r="S89" s="1"/>
  <c r="U89" s="1"/>
  <c r="O122"/>
  <c r="M110"/>
  <c r="K110"/>
  <c r="K109" s="1"/>
  <c r="K122"/>
  <c r="G152"/>
  <c r="G149" s="1"/>
  <c r="D149"/>
  <c r="D110" s="1"/>
  <c r="D109" s="1"/>
  <c r="O119"/>
  <c r="Q119" s="1"/>
  <c r="G122"/>
  <c r="G110" s="1"/>
  <c r="G163" l="1"/>
  <c r="U142"/>
  <c r="U122" s="1"/>
  <c r="S122"/>
  <c r="D163"/>
  <c r="O66"/>
  <c r="Q66" s="1"/>
  <c r="S66" s="1"/>
  <c r="U66" s="1"/>
  <c r="M65"/>
  <c r="O65" s="1"/>
  <c r="Q65" s="1"/>
  <c r="S65" s="1"/>
  <c r="U65" s="1"/>
  <c r="O110"/>
  <c r="Q110" s="1"/>
  <c r="S110" s="1"/>
  <c r="U110" s="1"/>
  <c r="M109"/>
  <c r="O109" s="1"/>
  <c r="Q109" s="1"/>
  <c r="S109" s="1"/>
  <c r="U109" s="1"/>
  <c r="U125"/>
  <c r="M51"/>
  <c r="O51" s="1"/>
  <c r="Q51" s="1"/>
  <c r="S51" s="1"/>
  <c r="U51" s="1"/>
  <c r="O54"/>
  <c r="Q54" s="1"/>
  <c r="S54" s="1"/>
  <c r="U54" s="1"/>
  <c r="O18"/>
  <c r="Q18" s="1"/>
  <c r="S18" s="1"/>
  <c r="U18" s="1"/>
  <c r="M17"/>
  <c r="O17" l="1"/>
  <c r="Q17" s="1"/>
  <c r="S17" s="1"/>
  <c r="U17" s="1"/>
  <c r="M9"/>
  <c r="M162" l="1"/>
  <c r="O9"/>
  <c r="Q9" s="1"/>
  <c r="S9" s="1"/>
  <c r="U9" s="1"/>
  <c r="O162" l="1"/>
  <c r="Q162" s="1"/>
  <c r="S162" s="1"/>
  <c r="U162" s="1"/>
  <c r="M163"/>
  <c r="O163" s="1"/>
  <c r="Q163" s="1"/>
  <c r="S163" s="1"/>
  <c r="U163" s="1"/>
</calcChain>
</file>

<file path=xl/sharedStrings.xml><?xml version="1.0" encoding="utf-8"?>
<sst xmlns="http://schemas.openxmlformats.org/spreadsheetml/2006/main" count="342" uniqueCount="309">
  <si>
    <t>Приложение 2</t>
  </si>
  <si>
    <t>Приложение 1</t>
  </si>
  <si>
    <t xml:space="preserve">к решению Думы   </t>
  </si>
  <si>
    <t>Гайнского муниципального округа</t>
  </si>
  <si>
    <t>к решению Земского Собрания</t>
  </si>
  <si>
    <t>к решению Думы Гайнского муниципального округа</t>
  </si>
  <si>
    <t xml:space="preserve">от                  № </t>
  </si>
  <si>
    <t>от ___________№</t>
  </si>
  <si>
    <t xml:space="preserve">                                                   Доходы районного бюджета на 2012 год                                                                         </t>
  </si>
  <si>
    <t>Доходы  бюджета Гайнского муниципального округа на 2020 год.</t>
  </si>
  <si>
    <t>Код</t>
  </si>
  <si>
    <t>Наименование кода поступлений в бюджет, группы, подгруппы, статьи, кода экономической классификации доходов</t>
  </si>
  <si>
    <t>Сумма, рублей</t>
  </si>
  <si>
    <t>Изменения</t>
  </si>
  <si>
    <t>2020</t>
  </si>
  <si>
    <t>изменения</t>
  </si>
  <si>
    <t>уточненный план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</si>
  <si>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</si>
  <si>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</si>
  <si>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</si>
  <si>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</si>
  <si>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</si>
  <si>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</si>
  <si>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</si>
  <si>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 от долевого участия в деятельности организаций</t>
  </si>
  <si>
    <t>Налог на доходы физических лиц с доходов,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</si>
  <si>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</si>
  <si>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</si>
  <si>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</si>
  <si>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</si>
  <si>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</si>
  <si>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</si>
  <si>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</si>
  <si>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</si>
  <si>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</si>
  <si>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</si>
  <si>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</si>
  <si>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</si>
  <si>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</si>
  <si>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</si>
  <si>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</si>
  <si>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</si>
  <si>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</si>
  <si>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</si>
  <si>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</si>
  <si>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</si>
  <si>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1  05 02000 02 0000 110</t>
  </si>
  <si>
    <t>Единый налог на вмененный доход для отдельных видов деятельности</t>
  </si>
  <si>
    <t>1 05 03010 01 0000 110</t>
  </si>
  <si>
    <t>Единый сельскохозяйственный налог</t>
  </si>
  <si>
    <t>1 05 02010 02 0000 110</t>
  </si>
  <si>
    <t>1 05 04010 02 0000 110</t>
  </si>
  <si>
    <t>Налог, взимаемый в связи с применением патентной системы налогообложения, зачисляемый в бюджеты городских (мунициальных)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</si>
  <si>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</si>
  <si>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</si>
  <si>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</si>
  <si>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</si>
  <si>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</si>
  <si>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(муниципальных) округов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</si>
  <si>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</si>
  <si>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</si>
  <si>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</si>
  <si>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</si>
  <si>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</si>
  <si>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</si>
  <si>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1 06 06000 00 0000 110</t>
  </si>
  <si>
    <t>Земельный налог</t>
  </si>
  <si>
    <t>1 06 06030 00 0000 110</t>
  </si>
  <si>
    <t>Земельный налог с организаций</t>
  </si>
  <si>
    <t>1 06 06032 04 0000 110</t>
  </si>
  <si>
    <t>Земельный налог с организаций, обладающих земельным участком, расположенным в границах городских (муниципальных) округов</t>
  </si>
  <si>
    <t>1 06 06040 00 0000 110</t>
  </si>
  <si>
    <t>Земельный налог с физических лиц</t>
  </si>
  <si>
    <t>1 06 06042 04 0000 110</t>
  </si>
  <si>
    <t>Земельный налог с физических лиц, обладающих земельным участком, расположенным в границах городских (муниципальных) округов</t>
  </si>
  <si>
    <t>1 08 00000 00 0000 000</t>
  </si>
  <si>
    <t>ГОСУДАРСТВЕННАЯ ПОШЛИНА</t>
  </si>
  <si>
    <t>1 08 03000 01 0000 110</t>
  </si>
  <si>
    <t xml:space="preserve">Государственная пошлина по делам, рассматриваемым в судах общей юрисдикции, мировыми судьями </t>
  </si>
  <si>
    <t>1 08 03010 01 1000 110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</si>
  <si>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</si>
  <si>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</si>
  <si>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</si>
  <si>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1 09 00000 00 0000 000</t>
  </si>
  <si>
    <t>ЗАДОЛЖЕННОСТЬ И ПЕРЕРАСЧЕТЫ ПО ОТМЕНЕННЫМ НАЛОГАМ, СБОРАМ И ИНЫМ ОБЯЗАТЕЛЬНЫМ ПЛАТЕЖАМ</t>
  </si>
  <si>
    <t>1  09 04000 00 0000 110</t>
  </si>
  <si>
    <t>Налоги на имущество</t>
  </si>
  <si>
    <t>1 09 06000 02 0000 110</t>
  </si>
  <si>
    <t>Прочие налоги и сборы (по отмененным налогам и сборам субъектов Российской Федерации)</t>
  </si>
  <si>
    <t>1 09 06020 02 0000 110</t>
  </si>
  <si>
    <t>Сбор на нужды образовательных учреждений, взимаемый с юридических лиц</t>
  </si>
  <si>
    <t>1 09 07000 00 0000 110</t>
  </si>
  <si>
    <t>Прочие налоги и сборы (по отмененным местным налогам и сборам)</t>
  </si>
  <si>
    <t>1 09 07030 05 0000 110</t>
  </si>
  <si>
    <t>Целевые сборы с граждан и предприятий, учреждений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</si>
  <si>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1 09 07053 05 0000 110</t>
  </si>
  <si>
    <t>Прочие местные налоги и сборы, мобилизуемые на территориях муниципальных районов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</si>
  <si>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</si>
  <si>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</si>
  <si>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1  11 03000 00 0000 120</t>
  </si>
  <si>
    <t>Проценты, полученные от предоставления бюджетных кредитов внутри страны</t>
  </si>
  <si>
    <t>1  11 03050 05 0000 120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</si>
  <si>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</si>
  <si>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</si>
  <si>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</si>
  <si>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</si>
  <si>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</si>
  <si>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</si>
  <si>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(муниципальных) округов,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</si>
  <si>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</si>
  <si>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</si>
  <si>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1 11 05034 04 0000 120</t>
  </si>
  <si>
    <t>Доходы от сдачи в аренду имущества, находящегося в оперативном управлении  органов управления городских (муниципальных) округов и созданных ими учреждений (за исключением имущества муниципальных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</si>
  <si>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</si>
  <si>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</si>
  <si>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</si>
  <si>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(муниципальных) округов (за исключением земельных участков)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</si>
  <si>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</si>
  <si>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</si>
  <si>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</si>
  <si>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</si>
  <si>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</si>
  <si>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(муниципальными) округами</t>
  </si>
  <si>
    <t>1 11 09044 04 0000 120</t>
  </si>
  <si>
    <t>Прочие поступления от использования имущества, находящегося в собственности городских (муниципальных)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</si>
  <si>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048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</si>
  <si>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</si>
  <si>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</si>
  <si>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</si>
  <si>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</si>
  <si>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</si>
  <si>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</si>
  <si>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</si>
  <si>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</si>
  <si>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</si>
  <si>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 лата за выбросы загрязняющих веществ в водные объекты</t>
  </si>
  <si>
    <t>1 12 01041 01 0000 120</t>
  </si>
  <si>
    <t>Плата за размещение отходов производства и потребления</t>
  </si>
  <si>
    <t>112 01050 01 0000 120</t>
  </si>
  <si>
    <t>Плата за иные виды негативного воздействия на окружающую среду</t>
  </si>
  <si>
    <t>1 13 00000 00 0000 000</t>
  </si>
  <si>
    <t>ДОХОДЫ ОТ ОКАЗАНИЯ ПЛАТНЫХ УСЛУГ И КОМПЕНСАЦИИ ЗАТРАТ ГОСУДАРСТВА</t>
  </si>
  <si>
    <t>1 13 01000 00 0000 130</t>
  </si>
  <si>
    <t xml:space="preserve"> Доходы от оказания платных услуг (работ) </t>
  </si>
  <si>
    <t>1 13 01990 00 0000 130</t>
  </si>
  <si>
    <t>Прочие доходы от оказания платных услуг (работ)</t>
  </si>
  <si>
    <t>1 13 01994 04 0000 130</t>
  </si>
  <si>
    <t>Прочие доходы от оказания платных услуг (работ) получателями средств бюджетов городских (муниципальных) округов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</si>
  <si>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</si>
  <si>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</si>
  <si>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</si>
  <si>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</si>
  <si>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1 13 02064 04 0000 130</t>
  </si>
  <si>
    <t>Доходы, поступающие в порядке возмещения расходов, понесенных в связи с эксплуатацией имущества городских (муниципальных) округов</t>
  </si>
  <si>
    <t>1 13 02990 00 0000 130</t>
  </si>
  <si>
    <t>Прочие доходы от компенсации затрат государства</t>
  </si>
  <si>
    <t>1 13 02994 04 0000 130</t>
  </si>
  <si>
    <t>Прочие доходы от компенсации затрат бюджетов городских (муниципальных) округов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</si>
  <si>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</si>
  <si>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</si>
  <si>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</si>
  <si>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</si>
  <si>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1 14 02043 04 0000 410</t>
  </si>
  <si>
    <t>Доходы от реализации иного имущества, находящегося в собственности городских (муниципальных) округов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</si>
  <si>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</si>
  <si>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</si>
  <si>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</si>
  <si>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</si>
  <si>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</si>
  <si>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(муниципальных) округов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</si>
  <si>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</si>
  <si>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</si>
  <si>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</si>
  <si>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</si>
  <si>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1 16 00000 00 0000 000</t>
  </si>
  <si>
    <t>ШТРАФЫ, САНКЦИИ, ВОЗМЕЩЕНИЕ УЩЕРБА</t>
  </si>
  <si>
    <t>1 16 01050 01 0000 140</t>
  </si>
  <si>
    <t>Административные штрафы, установленные Главой 5 Кодекса РФ об административных правонарушениях, за административные правонарушения, посягающие на права граждан</t>
  </si>
  <si>
    <t>1 16 01054 01 0000 140</t>
  </si>
  <si>
    <t>Административные штрафы, установленные Главой 5 Кодекса РФ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</si>
  <si>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1 16 01060 01 0000 140</t>
  </si>
  <si>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</si>
  <si>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1 16 01064 01 0000 140</t>
  </si>
  <si>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</si>
  <si>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</si>
  <si>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правонарушений, за административные правонарушения в области предпинимательской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</si>
  <si>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</si>
  <si>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правонарушений, за административные правонарушения в области предпинимательской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</si>
  <si>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</si>
  <si>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</si>
  <si>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1 16 01203 01 0000 140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</si>
  <si>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</si>
  <si>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>1 16 01204 01 0000 140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</si>
  <si>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</si>
  <si>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</si>
  <si>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обязательсв перед государственным (муниципальным0 органом, казенным учреждением, Центральным банком Российской федерации, государственной корпорацией</t>
  </si>
  <si>
    <t>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</si>
  <si>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(муниципального) округа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</si>
  <si>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</si>
  <si>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полежащие зачислению в бюджеты бюджетной системы РФ, по нормативам, действующим до 1 января 2020 года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</si>
  <si>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</si>
  <si>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полежащие зачислению в бюджет муниципального образования по нормативам, действующим до 1 января 2020 года</t>
  </si>
  <si>
    <t>1 16 11000 01 0000 140</t>
  </si>
  <si>
    <t>Платежи, уплачиваемые в целях возмещения вреда</t>
  </si>
  <si>
    <t>1 16 11030 01 0000 140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</si>
  <si>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на особо охраняемых природных территориях местного значения</t>
  </si>
  <si>
    <t>1 17 00000 00 0000 000</t>
  </si>
  <si>
    <t>ПРОЧИЕ НЕНАЛОГОВЫЕ ДОХОДЫ</t>
  </si>
  <si>
    <t>1 17 01040 04 0000 180</t>
  </si>
  <si>
    <t>Невыясненные поступления, зачисляемые в бюджеты городских (муниципальных) округов</t>
  </si>
  <si>
    <t>1 17 05000 00 0000 180</t>
  </si>
  <si>
    <t>Прочие неналоговые доходы</t>
  </si>
  <si>
    <t>1 17 05040 04 0000 180</t>
  </si>
  <si>
    <t>Прочие неналоговые доходы бюджетов городского (муниципального) округа</t>
  </si>
  <si>
    <t>2 00 00000 00 0000 000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</si>
  <si>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</si>
  <si>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</si>
  <si>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РОССИЙСКОЙ ФЕДЕРАЦИИ</t>
  </si>
  <si>
    <t>2  02 10000 00 0000  150</t>
  </si>
  <si>
    <t>Дотации бюджетам бюджетной системы Российской Федерации</t>
  </si>
  <si>
    <t>2 02 15001 04 0000 150</t>
  </si>
  <si>
    <t>Дотации бюджетам городских (муниципальных) округов на выравнивание бюджетной обеспеченности из бюджета субъекта Российской Федерации</t>
  </si>
  <si>
    <t>2 02 19999 04 0000 150</t>
  </si>
  <si>
    <t>Прочие дотации бюджетам городских (муниципальных) округов</t>
  </si>
  <si>
    <t>2 02 20000 00 0000 150</t>
  </si>
  <si>
    <t>Субсидии бюджетам бюджетной системы Российской Федерации (межбюджетные субсидии)</t>
  </si>
  <si>
    <t>2 02 25497 04 0000 150</t>
  </si>
  <si>
    <t xml:space="preserve">Субсидии бюджетам муниципальных районов на реализацию мероприятий по обеспечению жильем молодых семей </t>
  </si>
  <si>
    <t>2 02 25576 04 0000 150</t>
  </si>
  <si>
    <t>Субсидии бюджетам городских округов на обеспечение комплексного развития сельских территорий</t>
  </si>
  <si>
    <t>2 02 02077 05 0000 151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</si>
  <si>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</si>
  <si>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 xml:space="preserve"> 2 02 25519 05 0000 150</t>
  </si>
  <si>
    <t>Субсидия бюджетам муниципальных районов на поддержку отрасли культуры</t>
  </si>
  <si>
    <t>2 02 29999 00 0000 150</t>
  </si>
  <si>
    <t xml:space="preserve">Прочие субсидии </t>
  </si>
  <si>
    <t>2 02 29999 04 0000 150</t>
  </si>
  <si>
    <t>Прочие субсидии бюджетам городских (муниципальных) округов</t>
  </si>
  <si>
    <t>2 02 30000 00 0000 150</t>
  </si>
  <si>
    <t xml:space="preserve">Субвенции бюджетам бюджетной системы Российской Федерации </t>
  </si>
  <si>
    <t>2 02 03001 05 0000 151</t>
  </si>
  <si>
    <t>Субвенции бюджетам муниципальных районов на оплату жилищно-коммунальных услуг отдельным категориям граждан</t>
  </si>
  <si>
    <t>2 02 03002 05 0000 151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</si>
  <si>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</si>
  <si>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2 02 30007 05 0000 151</t>
  </si>
  <si>
    <t>Субвенции бюджетам муниципальных районов на составление списков кандидатов в присяжные заседатели федеральных судов общей юрисдикции в Российской Федерации</t>
  </si>
  <si>
    <t>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</si>
  <si>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</si>
  <si>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2 02 30021 05 0000 151</t>
  </si>
  <si>
    <t>Субвенции бюджетам муниципальных районов на ежемесячное денежное вознаграждение за классное руководство</t>
  </si>
  <si>
    <t>2 02 30024 04 0000 150</t>
  </si>
  <si>
    <t>Субвенции бюджетам городских (муниципальных) округов на выполнение передаваемых полномочий субъектов Российской Федерации</t>
  </si>
  <si>
    <t>2 02 03026 05 0000 151</t>
  </si>
  <si>
    <t>Субвенции бюджетам муниципальных районов на обеспечение жилыми помещениями детей-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</si>
  <si>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2 02 30029 05 0000 151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</si>
  <si>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посещаемыми образовательные организации, реализующие образовательные программы дошкольного образования</t>
  </si>
  <si>
    <t>2 02 03033 05 0000 151</t>
  </si>
  <si>
    <t>Субвенции бюджетам муниципальных районов на оздоровление детей</t>
  </si>
  <si>
    <t>2 02 03041 05 0000 151</t>
  </si>
  <si>
    <t>Субвенции бюджетам муниципальных районов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2009-2012 годах на срок до 1 года.</t>
  </si>
  <si>
    <t>2 02 03046 05 0000 151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</si>
  <si>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2005-2012 годах на срок до 8 лет</t>
  </si>
  <si>
    <t>2 02 03055 05 0000 151</t>
  </si>
  <si>
    <t>Субвенции бюджетам муниципальных районов на денежные выплаты медицинскому персоналу фельдшерско - акушерских пунктов, врачам, фельдшерам и медицинским сестрам скорой медицинской помощи</t>
  </si>
  <si>
    <t>2 02 35134 05 0000 151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</si>
  <si>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12января 1995 года №5-ФЗ «О ветеранах» в соответствии с Указом Президента Россиийской Федерации от 7 мая 2008 года №714 "Об обеспечении жильем ветеранов Великой Отечественной войны 1941-1945 годов"</t>
  </si>
  <si>
    <t>2 02 03070 05 0000 151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</si>
  <si>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12января 1995 года №5-ФЗ «О ветеранах» и от 24 ноября 1995 года № 181-ФЗ « О социальной защите инвалидов в Российской Федерации»</t>
  </si>
  <si>
    <t>2 02 03115 05 0000 151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</si>
  <si>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</si>
  <si>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2 02 35082 04 0000 150</t>
  </si>
  <si>
    <t>Субвенции бюджетам городских (муниципальных)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</si>
  <si>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2 02 35120 04 0000 150</t>
  </si>
  <si>
    <t>Субвенции бюджетам городских (муниципальных)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</si>
  <si>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2 02 35502 04 0000 150</t>
  </si>
  <si>
    <t>Субвенции бюджетам городских (муниципальных) округов на стимулирование развития приоритетных подотраслей  агропромышленного комплекса и развития малых форм хозяйствования</t>
  </si>
  <si>
    <t>2 02 35543 04 0000 150</t>
  </si>
  <si>
    <t>Субвенции бюджетам городских (муниципальных) округов на содействие достижению целевых показателей региональных программ развития агропромышленного комплекса</t>
  </si>
  <si>
    <t>2 02 35930 04 0000 150</t>
  </si>
  <si>
    <t>Субвенции бюджетам городских (муниципальных) округов на государственную регистрацию актов гражданского состояния</t>
  </si>
  <si>
    <t>2 02 39999 00 0000 150</t>
  </si>
  <si>
    <t>Прочие субвенции</t>
  </si>
  <si>
    <t>2 02 39999 04 0000 150</t>
  </si>
  <si>
    <t>Прочие субвенции бюджетам городских (муниципальных) округов</t>
  </si>
  <si>
    <t>2 02 40000 00 0000 150</t>
  </si>
  <si>
    <t>Иные межбюджетные трансферты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</si>
  <si>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</si>
  <si>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</si>
  <si>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2 02 04056 05 0000 151</t>
  </si>
  <si>
    <t>Межбюджетные трансферты, передаваемые бюджетам муниципальных районов на финансовое обеспечение дорожной деятельности в отношении автомобильных дорог общего пользования местного значения</t>
  </si>
  <si>
    <t>2 02 49999 00 0000 150</t>
  </si>
  <si>
    <t xml:space="preserve">Прочие межбюджетные трансферты, передаваемые </t>
  </si>
  <si>
    <t>2 02 49999 04 0000 150</t>
  </si>
  <si>
    <t>Прочие межбюджетные трансферты, передаваемые бюджетам городских (муниципальных) округов</t>
  </si>
  <si>
    <t>2 07 00000 00 0000 000</t>
  </si>
  <si>
    <t>Прочие безвозмездные поступления</t>
  </si>
  <si>
    <t>2 07 05000 04 0000 150</t>
  </si>
  <si>
    <t>Прочие безвозмездные  поступления в бюджеты муниципальных районов</t>
  </si>
  <si>
    <t>2 07 04020 04 0000 150</t>
  </si>
  <si>
    <t>Поступления от денежных пожертвований, предоставляемых физическими лицами получателям средств бюджетов городских (муниципальных) округов</t>
  </si>
  <si>
    <t>2 07 05030 05 0000 150</t>
  </si>
  <si>
    <t>Прочие безвозмездные поступления в бюдеты муниципальных районов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</si>
  <si>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</si>
  <si>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</si>
  <si>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</si>
  <si>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(муниципальных) округов</t>
  </si>
  <si>
    <t xml:space="preserve">Собственные доходы. </t>
  </si>
  <si>
    <t>Всего доходов</t>
  </si>
  <si>
    <t>от 13.07.2020 № 88</t>
  </si>
</sst>
</file>

<file path=xl/styles.xml><?xml version="1.0" encoding="utf-8"?>
<styleSheet xmlns="http://schemas.openxmlformats.org/spreadsheetml/2006/main">
  <fonts count="11">
    <font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Border="1"/>
    <xf numFmtId="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2" fillId="0" borderId="0" xfId="0" applyNumberFormat="1" applyFont="1"/>
    <xf numFmtId="0" fontId="0" fillId="0" borderId="0" xfId="0" applyBorder="1" applyAlignment="1"/>
    <xf numFmtId="0" fontId="0" fillId="0" borderId="0" xfId="0" applyAlignme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/>
    <xf numFmtId="4" fontId="0" fillId="0" borderId="0" xfId="0" applyNumberFormat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wrapText="1"/>
    </xf>
    <xf numFmtId="4" fontId="3" fillId="0" borderId="1" xfId="0" applyNumberFormat="1" applyFont="1" applyBorder="1" applyAlignment="1">
      <alignment horizontal="center" wrapText="1"/>
    </xf>
    <xf numFmtId="4" fontId="3" fillId="0" borderId="2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justify" wrapText="1"/>
    </xf>
    <xf numFmtId="4" fontId="2" fillId="0" borderId="1" xfId="0" applyNumberFormat="1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/>
    <xf numFmtId="0" fontId="2" fillId="0" borderId="1" xfId="0" applyFont="1" applyBorder="1"/>
    <xf numFmtId="4" fontId="1" fillId="0" borderId="2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/>
    <xf numFmtId="0" fontId="7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4" fontId="1" fillId="0" borderId="0" xfId="0" applyNumberFormat="1" applyFont="1" applyBorder="1" applyAlignment="1">
      <alignment horizontal="center"/>
    </xf>
    <xf numFmtId="0" fontId="8" fillId="0" borderId="1" xfId="0" applyFont="1" applyBorder="1" applyAlignment="1">
      <alignment horizontal="justify" wrapText="1"/>
    </xf>
    <xf numFmtId="4" fontId="8" fillId="0" borderId="1" xfId="0" applyNumberFormat="1" applyFont="1" applyBorder="1"/>
    <xf numFmtId="0" fontId="8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2" fontId="3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3" fillId="0" borderId="1" xfId="0" applyFont="1" applyBorder="1"/>
    <xf numFmtId="4" fontId="3" fillId="0" borderId="2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0" fillId="0" borderId="0" xfId="0" applyNumberForma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0" fillId="0" borderId="1" xfId="0" applyNumberFormat="1" applyBorder="1"/>
    <xf numFmtId="4" fontId="2" fillId="0" borderId="2" xfId="0" applyNumberFormat="1" applyFont="1" applyBorder="1"/>
    <xf numFmtId="4" fontId="0" fillId="0" borderId="0" xfId="0" applyNumberFormat="1" applyBorder="1"/>
    <xf numFmtId="4" fontId="2" fillId="0" borderId="0" xfId="0" applyNumberFormat="1" applyFont="1" applyBorder="1"/>
    <xf numFmtId="4" fontId="9" fillId="0" borderId="1" xfId="0" applyNumberFormat="1" applyFont="1" applyBorder="1" applyAlignment="1">
      <alignment horizontal="right"/>
    </xf>
    <xf numFmtId="2" fontId="0" fillId="0" borderId="1" xfId="0" applyNumberFormat="1" applyBorder="1"/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left" vertical="center" wrapText="1"/>
    </xf>
    <xf numFmtId="0" fontId="10" fillId="0" borderId="0" xfId="0" applyFont="1" applyBorder="1"/>
    <xf numFmtId="2" fontId="0" fillId="0" borderId="0" xfId="0" applyNumberFormat="1" applyBorder="1"/>
    <xf numFmtId="49" fontId="2" fillId="0" borderId="0" xfId="0" applyNumberFormat="1" applyFont="1" applyAlignment="1">
      <alignment horizontal="left"/>
    </xf>
    <xf numFmtId="0" fontId="0" fillId="0" borderId="0" xfId="0" applyBorder="1" applyAlignment="1"/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G163"/>
  <sheetViews>
    <sheetView tabSelected="1" workbookViewId="0">
      <selection activeCell="T4" sqref="T4:U4"/>
    </sheetView>
  </sheetViews>
  <sheetFormatPr defaultRowHeight="12.75"/>
  <cols>
    <col min="1" max="1" width="4.140625" style="1"/>
    <col min="2" max="2" width="21.5703125" style="1"/>
    <col min="3" max="3" width="51.5703125" style="1"/>
    <col min="4" max="5" width="0" style="1" hidden="1"/>
    <col min="6" max="6" width="0" style="2" hidden="1"/>
    <col min="7" max="9" width="0" style="1" hidden="1"/>
    <col min="10" max="10" width="0" style="3" hidden="1"/>
    <col min="11" max="11" width="0" style="4" hidden="1"/>
    <col min="12" max="12" width="0" style="3" hidden="1"/>
    <col min="13" max="18" width="0" style="1" hidden="1"/>
    <col min="19" max="19" width="13.140625" style="1"/>
    <col min="20" max="20" width="13.42578125" style="1"/>
    <col min="21" max="21" width="14.85546875" style="1" customWidth="1"/>
    <col min="22" max="22" width="13.5703125" style="1"/>
    <col min="23" max="23" width="10.42578125" style="1"/>
    <col min="24" max="24" width="10.28515625" style="1"/>
    <col min="25" max="1021" width="7.7109375" style="1"/>
  </cols>
  <sheetData>
    <row r="1" spans="1:25">
      <c r="A1"/>
      <c r="B1"/>
      <c r="C1" s="5"/>
      <c r="D1" s="5"/>
      <c r="E1" s="73"/>
      <c r="F1" s="73"/>
      <c r="G1" s="5" t="s">
        <v>0</v>
      </c>
      <c r="H1" s="7"/>
      <c r="I1" s="1" t="s">
        <v>0</v>
      </c>
      <c r="J1"/>
      <c r="K1"/>
      <c r="L1" s="8"/>
      <c r="M1" s="9"/>
      <c r="N1"/>
      <c r="O1" s="76" t="s">
        <v>1</v>
      </c>
      <c r="P1" s="76"/>
      <c r="Q1"/>
      <c r="R1"/>
      <c r="S1" s="5"/>
      <c r="T1" s="9" t="s">
        <v>1</v>
      </c>
      <c r="U1"/>
      <c r="V1"/>
      <c r="W1"/>
      <c r="X1"/>
      <c r="Y1"/>
    </row>
    <row r="2" spans="1:25">
      <c r="A2"/>
      <c r="B2"/>
      <c r="C2" s="5"/>
      <c r="D2" s="5"/>
      <c r="E2" s="6"/>
      <c r="F2" s="6"/>
      <c r="G2" s="5"/>
      <c r="H2" s="7"/>
      <c r="I2"/>
      <c r="J2"/>
      <c r="K2"/>
      <c r="L2" s="8"/>
      <c r="M2" s="9"/>
      <c r="N2"/>
      <c r="O2" s="10"/>
      <c r="P2" s="10"/>
      <c r="Q2"/>
      <c r="R2"/>
      <c r="S2" s="5"/>
      <c r="T2" s="9" t="s">
        <v>2</v>
      </c>
      <c r="U2"/>
      <c r="V2"/>
      <c r="W2"/>
      <c r="X2"/>
      <c r="Y2"/>
    </row>
    <row r="3" spans="1:25">
      <c r="A3"/>
      <c r="B3"/>
      <c r="C3" s="5"/>
      <c r="D3" s="5"/>
      <c r="E3" s="6"/>
      <c r="F3" s="6"/>
      <c r="G3" s="5"/>
      <c r="H3" s="7"/>
      <c r="I3"/>
      <c r="J3"/>
      <c r="K3"/>
      <c r="L3" s="8"/>
      <c r="M3" s="9"/>
      <c r="N3"/>
      <c r="O3" s="10"/>
      <c r="P3" s="10"/>
      <c r="Q3"/>
      <c r="R3"/>
      <c r="S3" s="5"/>
      <c r="T3" s="9" t="s">
        <v>3</v>
      </c>
      <c r="U3"/>
      <c r="V3"/>
      <c r="W3"/>
      <c r="X3"/>
      <c r="Y3"/>
    </row>
    <row r="4" spans="1:25" ht="15" customHeight="1">
      <c r="A4"/>
      <c r="B4"/>
      <c r="C4" s="77"/>
      <c r="D4" s="77"/>
      <c r="E4" s="77"/>
      <c r="F4" s="77"/>
      <c r="G4" s="78" t="s">
        <v>4</v>
      </c>
      <c r="H4" s="78"/>
      <c r="I4" s="78"/>
      <c r="J4"/>
      <c r="K4"/>
      <c r="L4" s="79"/>
      <c r="M4" s="79"/>
      <c r="N4"/>
      <c r="O4" s="80" t="s">
        <v>5</v>
      </c>
      <c r="P4" s="80"/>
      <c r="Q4"/>
      <c r="R4"/>
      <c r="S4" s="5"/>
      <c r="T4" s="72" t="s">
        <v>308</v>
      </c>
      <c r="U4" s="72"/>
      <c r="V4"/>
      <c r="W4"/>
      <c r="X4"/>
      <c r="Y4"/>
    </row>
    <row r="5" spans="1:25" ht="13.5" customHeight="1">
      <c r="A5"/>
      <c r="B5"/>
      <c r="C5" s="5"/>
      <c r="D5" s="5"/>
      <c r="E5" s="73"/>
      <c r="F5" s="73"/>
      <c r="G5" s="5" t="s">
        <v>6</v>
      </c>
      <c r="H5" s="7"/>
      <c r="I5" s="1" t="s">
        <v>6</v>
      </c>
      <c r="J5"/>
      <c r="K5"/>
      <c r="L5" s="8"/>
      <c r="M5" s="9"/>
      <c r="N5"/>
      <c r="O5" s="9" t="s">
        <v>7</v>
      </c>
      <c r="P5" s="9"/>
      <c r="Q5"/>
      <c r="R5"/>
      <c r="S5"/>
      <c r="T5"/>
      <c r="U5"/>
      <c r="V5"/>
      <c r="W5"/>
      <c r="X5"/>
      <c r="Y5"/>
    </row>
    <row r="6" spans="1:25" ht="13.5" customHeight="1">
      <c r="A6" s="11" t="s">
        <v>8</v>
      </c>
      <c r="B6" s="74" t="s">
        <v>9</v>
      </c>
      <c r="C6" s="74"/>
      <c r="D6" s="11"/>
      <c r="E6" s="7"/>
      <c r="F6" s="12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5" ht="6.75" hidden="1" customHeight="1">
      <c r="A7"/>
      <c r="B7"/>
      <c r="C7"/>
      <c r="D7" s="13"/>
      <c r="E7" s="7"/>
      <c r="F7" s="12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5" ht="26.25" customHeight="1">
      <c r="A8" s="75" t="s">
        <v>10</v>
      </c>
      <c r="B8" s="75"/>
      <c r="C8" s="15" t="s">
        <v>11</v>
      </c>
      <c r="D8" s="14" t="s">
        <v>12</v>
      </c>
      <c r="E8" s="16" t="s">
        <v>13</v>
      </c>
      <c r="F8" s="17" t="s">
        <v>13</v>
      </c>
      <c r="G8" s="14" t="s">
        <v>12</v>
      </c>
      <c r="H8" s="16"/>
      <c r="I8" s="18"/>
      <c r="J8" s="19" t="s">
        <v>13</v>
      </c>
      <c r="K8" s="20" t="s">
        <v>12</v>
      </c>
      <c r="L8" s="17" t="s">
        <v>13</v>
      </c>
      <c r="M8" s="21" t="s">
        <v>14</v>
      </c>
      <c r="N8" s="14" t="s">
        <v>15</v>
      </c>
      <c r="O8" s="21" t="s">
        <v>14</v>
      </c>
      <c r="P8" s="14" t="s">
        <v>15</v>
      </c>
      <c r="Q8" s="21" t="s">
        <v>14</v>
      </c>
      <c r="R8" s="14" t="s">
        <v>15</v>
      </c>
      <c r="S8" s="21" t="s">
        <v>14</v>
      </c>
      <c r="T8" s="14" t="s">
        <v>15</v>
      </c>
      <c r="U8" s="14" t="s">
        <v>16</v>
      </c>
      <c r="V8"/>
      <c r="W8"/>
      <c r="X8"/>
      <c r="Y8"/>
    </row>
    <row r="9" spans="1:25" ht="14.25" customHeight="1">
      <c r="A9" s="14"/>
      <c r="B9" s="14" t="s">
        <v>17</v>
      </c>
      <c r="C9" s="22" t="s">
        <v>18</v>
      </c>
      <c r="D9" s="23" t="e">
        <f t="shared" ref="D9:K9" si="0">D10+D17+D23+D29+D40+D44+D51+D65+D72+D81+D89</f>
        <v>#REF!</v>
      </c>
      <c r="E9" s="23" t="e">
        <f t="shared" si="0"/>
        <v>#REF!</v>
      </c>
      <c r="F9" s="23" t="e">
        <f t="shared" si="0"/>
        <v>#REF!</v>
      </c>
      <c r="G9" s="23" t="e">
        <f t="shared" si="0"/>
        <v>#REF!</v>
      </c>
      <c r="H9" s="23" t="e">
        <f t="shared" si="0"/>
        <v>#REF!</v>
      </c>
      <c r="I9" s="23" t="e">
        <f t="shared" si="0"/>
        <v>#REF!</v>
      </c>
      <c r="J9" s="24" t="e">
        <f t="shared" si="0"/>
        <v>#REF!</v>
      </c>
      <c r="K9" s="25" t="e">
        <f t="shared" si="0"/>
        <v>#REF!</v>
      </c>
      <c r="L9" s="26"/>
      <c r="M9" s="27">
        <f>M10+M17+M23+M29+M40+M51+M65+M72+M81+M89</f>
        <v>76876200</v>
      </c>
      <c r="N9" s="26"/>
      <c r="O9" s="27">
        <f t="shared" ref="O9:O40" si="1">M9+N9</f>
        <v>76876200</v>
      </c>
      <c r="P9" s="28"/>
      <c r="Q9" s="27">
        <f t="shared" ref="Q9:Q40" si="2">O9+P9</f>
        <v>76876200</v>
      </c>
      <c r="R9" s="28"/>
      <c r="S9" s="27">
        <f t="shared" ref="S9:S40" si="3">Q9+R9</f>
        <v>76876200</v>
      </c>
      <c r="T9" s="28"/>
      <c r="U9" s="27">
        <f t="shared" ref="U9:U40" si="4">S9+T9</f>
        <v>76876200</v>
      </c>
      <c r="V9"/>
      <c r="W9"/>
      <c r="X9"/>
      <c r="Y9"/>
    </row>
    <row r="10" spans="1:25" ht="12.75" customHeight="1">
      <c r="A10" s="14">
        <v>182</v>
      </c>
      <c r="B10" s="14" t="s">
        <v>19</v>
      </c>
      <c r="C10" s="22" t="s">
        <v>20</v>
      </c>
      <c r="D10" s="23">
        <f t="shared" ref="D10:K10" si="5">D11</f>
        <v>24341000</v>
      </c>
      <c r="E10" s="23">
        <f t="shared" si="5"/>
        <v>-5000</v>
      </c>
      <c r="F10" s="23">
        <f t="shared" si="5"/>
        <v>0</v>
      </c>
      <c r="G10" s="23">
        <f t="shared" si="5"/>
        <v>24341000</v>
      </c>
      <c r="H10" s="23">
        <f t="shared" si="5"/>
        <v>0</v>
      </c>
      <c r="I10" s="23">
        <f t="shared" si="5"/>
        <v>0</v>
      </c>
      <c r="J10" s="24">
        <f t="shared" si="5"/>
        <v>0</v>
      </c>
      <c r="K10" s="25">
        <f t="shared" si="5"/>
        <v>24341000</v>
      </c>
      <c r="L10" s="26"/>
      <c r="M10" s="27">
        <f>M11</f>
        <v>33100000</v>
      </c>
      <c r="N10" s="26"/>
      <c r="O10" s="27">
        <f t="shared" si="1"/>
        <v>33100000</v>
      </c>
      <c r="P10" s="28"/>
      <c r="Q10" s="27">
        <f t="shared" si="2"/>
        <v>33100000</v>
      </c>
      <c r="R10" s="28"/>
      <c r="S10" s="27">
        <f t="shared" si="3"/>
        <v>33100000</v>
      </c>
      <c r="T10" s="28"/>
      <c r="U10" s="27">
        <f t="shared" si="4"/>
        <v>33100000</v>
      </c>
      <c r="V10"/>
      <c r="W10"/>
      <c r="X10"/>
      <c r="Y10"/>
    </row>
    <row r="11" spans="1:25" ht="14.25" customHeight="1">
      <c r="A11" s="29">
        <v>182</v>
      </c>
      <c r="B11" s="29" t="s">
        <v>21</v>
      </c>
      <c r="C11" s="30" t="s">
        <v>22</v>
      </c>
      <c r="D11" s="31">
        <f t="shared" ref="D11:K11" si="6">D13+D14+D15+D16</f>
        <v>24341000</v>
      </c>
      <c r="E11" s="31">
        <f t="shared" si="6"/>
        <v>-5000</v>
      </c>
      <c r="F11" s="31">
        <f t="shared" si="6"/>
        <v>0</v>
      </c>
      <c r="G11" s="31">
        <f t="shared" si="6"/>
        <v>24341000</v>
      </c>
      <c r="H11" s="31">
        <f t="shared" si="6"/>
        <v>0</v>
      </c>
      <c r="I11" s="31">
        <f t="shared" si="6"/>
        <v>0</v>
      </c>
      <c r="J11" s="32">
        <f t="shared" si="6"/>
        <v>0</v>
      </c>
      <c r="K11" s="33">
        <f t="shared" si="6"/>
        <v>24341000</v>
      </c>
      <c r="L11" s="26"/>
      <c r="M11" s="34">
        <f>M13+M14+M15+M16</f>
        <v>33100000</v>
      </c>
      <c r="N11" s="26"/>
      <c r="O11" s="34">
        <f t="shared" si="1"/>
        <v>33100000</v>
      </c>
      <c r="P11" s="28"/>
      <c r="Q11" s="34">
        <f t="shared" si="2"/>
        <v>33100000</v>
      </c>
      <c r="R11" s="28"/>
      <c r="S11" s="34">
        <f t="shared" si="3"/>
        <v>33100000</v>
      </c>
      <c r="T11" s="28"/>
      <c r="U11" s="34">
        <f t="shared" si="4"/>
        <v>33100000</v>
      </c>
      <c r="V11"/>
      <c r="W11"/>
      <c r="X11"/>
      <c r="Y11"/>
    </row>
    <row r="12" spans="1:25" ht="0.75" hidden="1" customHeight="1">
      <c r="A12" s="29">
        <v>182</v>
      </c>
      <c r="B12" s="29" t="s">
        <v>23</v>
      </c>
      <c r="C12" s="30" t="s">
        <v>24</v>
      </c>
      <c r="D12" s="31"/>
      <c r="E12" s="35"/>
      <c r="F12" s="26"/>
      <c r="G12" s="34">
        <f>D12+F12</f>
        <v>0</v>
      </c>
      <c r="H12" s="26"/>
      <c r="I12" s="34"/>
      <c r="J12" s="36"/>
      <c r="K12" s="37"/>
      <c r="L12" s="26"/>
      <c r="M12" s="34">
        <f>K12+L12</f>
        <v>0</v>
      </c>
      <c r="N12" s="26"/>
      <c r="O12" s="34">
        <f t="shared" si="1"/>
        <v>0</v>
      </c>
      <c r="P12" s="28"/>
      <c r="Q12" s="34">
        <f t="shared" si="2"/>
        <v>0</v>
      </c>
      <c r="R12" s="28"/>
      <c r="S12" s="34">
        <f t="shared" si="3"/>
        <v>0</v>
      </c>
      <c r="T12" s="28"/>
      <c r="U12" s="34">
        <f t="shared" si="4"/>
        <v>0</v>
      </c>
      <c r="V12"/>
      <c r="W12"/>
      <c r="X12"/>
      <c r="Y12"/>
    </row>
    <row r="13" spans="1:25" ht="64.5" customHeight="1">
      <c r="A13" s="29">
        <v>182</v>
      </c>
      <c r="B13" s="29" t="s">
        <v>23</v>
      </c>
      <c r="C13" s="30" t="s">
        <v>25</v>
      </c>
      <c r="D13" s="31">
        <v>24200000</v>
      </c>
      <c r="E13" s="35"/>
      <c r="F13" s="26"/>
      <c r="G13" s="34">
        <f>D13+F13</f>
        <v>24200000</v>
      </c>
      <c r="H13" s="26"/>
      <c r="I13" s="34"/>
      <c r="J13" s="36"/>
      <c r="K13" s="38">
        <f>D13+J13</f>
        <v>24200000</v>
      </c>
      <c r="L13" s="26"/>
      <c r="M13" s="34">
        <v>32800000</v>
      </c>
      <c r="N13" s="26"/>
      <c r="O13" s="34">
        <f t="shared" si="1"/>
        <v>32800000</v>
      </c>
      <c r="P13" s="28"/>
      <c r="Q13" s="34">
        <f t="shared" si="2"/>
        <v>32800000</v>
      </c>
      <c r="R13" s="28"/>
      <c r="S13" s="34">
        <f t="shared" si="3"/>
        <v>32800000</v>
      </c>
      <c r="T13" s="28"/>
      <c r="U13" s="34">
        <f t="shared" si="4"/>
        <v>32800000</v>
      </c>
      <c r="V13"/>
      <c r="W13"/>
      <c r="X13"/>
      <c r="Y13"/>
    </row>
    <row r="14" spans="1:25" ht="88.5" customHeight="1">
      <c r="A14" s="29">
        <v>182</v>
      </c>
      <c r="B14" s="29" t="s">
        <v>26</v>
      </c>
      <c r="C14" s="30" t="s">
        <v>27</v>
      </c>
      <c r="D14" s="31">
        <v>36000</v>
      </c>
      <c r="E14" s="39">
        <v>-5000</v>
      </c>
      <c r="F14" s="26"/>
      <c r="G14" s="34">
        <f>D14+F14</f>
        <v>36000</v>
      </c>
      <c r="H14" s="26"/>
      <c r="I14" s="34"/>
      <c r="J14" s="36"/>
      <c r="K14" s="38">
        <f>D14+J14</f>
        <v>36000</v>
      </c>
      <c r="L14" s="26"/>
      <c r="M14" s="34">
        <v>100000</v>
      </c>
      <c r="N14" s="26"/>
      <c r="O14" s="34">
        <f t="shared" si="1"/>
        <v>100000</v>
      </c>
      <c r="P14" s="28"/>
      <c r="Q14" s="34">
        <f t="shared" si="2"/>
        <v>100000</v>
      </c>
      <c r="R14" s="28"/>
      <c r="S14" s="34">
        <f t="shared" si="3"/>
        <v>100000</v>
      </c>
      <c r="T14" s="28"/>
      <c r="U14" s="34">
        <f t="shared" si="4"/>
        <v>100000</v>
      </c>
      <c r="V14"/>
      <c r="W14"/>
      <c r="X14"/>
      <c r="Y14"/>
    </row>
    <row r="15" spans="1:25" ht="39" customHeight="1">
      <c r="A15" s="29">
        <v>182</v>
      </c>
      <c r="B15" s="29" t="s">
        <v>28</v>
      </c>
      <c r="C15" s="30" t="s">
        <v>29</v>
      </c>
      <c r="D15" s="31">
        <v>100000</v>
      </c>
      <c r="E15" s="39"/>
      <c r="F15" s="26"/>
      <c r="G15" s="34">
        <f>D15+F15</f>
        <v>100000</v>
      </c>
      <c r="H15" s="26"/>
      <c r="I15" s="34"/>
      <c r="J15" s="36"/>
      <c r="K15" s="38">
        <f>D15+J15</f>
        <v>100000</v>
      </c>
      <c r="L15" s="26"/>
      <c r="M15" s="34">
        <v>160000</v>
      </c>
      <c r="N15" s="26"/>
      <c r="O15" s="34">
        <f t="shared" si="1"/>
        <v>160000</v>
      </c>
      <c r="P15" s="28"/>
      <c r="Q15" s="34">
        <f t="shared" si="2"/>
        <v>160000</v>
      </c>
      <c r="R15" s="28"/>
      <c r="S15" s="34">
        <f t="shared" si="3"/>
        <v>160000</v>
      </c>
      <c r="T15" s="28"/>
      <c r="U15" s="34">
        <f t="shared" si="4"/>
        <v>160000</v>
      </c>
      <c r="V15"/>
      <c r="W15"/>
      <c r="X15"/>
      <c r="Y15"/>
    </row>
    <row r="16" spans="1:25" ht="77.25" customHeight="1">
      <c r="A16" s="29">
        <v>182</v>
      </c>
      <c r="B16" s="29" t="s">
        <v>30</v>
      </c>
      <c r="C16" s="30" t="s">
        <v>31</v>
      </c>
      <c r="D16" s="31">
        <v>5000</v>
      </c>
      <c r="E16" s="39"/>
      <c r="F16" s="26"/>
      <c r="G16" s="34">
        <f>D16+F16</f>
        <v>5000</v>
      </c>
      <c r="H16" s="26"/>
      <c r="I16" s="34"/>
      <c r="J16" s="36"/>
      <c r="K16" s="38">
        <f>D16+J16</f>
        <v>5000</v>
      </c>
      <c r="L16" s="26"/>
      <c r="M16" s="34">
        <v>40000</v>
      </c>
      <c r="N16" s="26"/>
      <c r="O16" s="34">
        <f t="shared" si="1"/>
        <v>40000</v>
      </c>
      <c r="P16" s="28"/>
      <c r="Q16" s="34">
        <f t="shared" si="2"/>
        <v>40000</v>
      </c>
      <c r="R16" s="28"/>
      <c r="S16" s="34">
        <f t="shared" si="3"/>
        <v>40000</v>
      </c>
      <c r="T16" s="28"/>
      <c r="U16" s="34">
        <f t="shared" si="4"/>
        <v>40000</v>
      </c>
      <c r="V16"/>
      <c r="W16"/>
      <c r="X16"/>
      <c r="Y16"/>
    </row>
    <row r="17" spans="1:25" ht="27" customHeight="1">
      <c r="A17" s="14">
        <v>100</v>
      </c>
      <c r="B17" s="14" t="s">
        <v>32</v>
      </c>
      <c r="C17" s="40" t="s">
        <v>33</v>
      </c>
      <c r="D17" s="23">
        <f t="shared" ref="D17:K17" si="7">D18</f>
        <v>8750000</v>
      </c>
      <c r="E17" s="23">
        <f t="shared" si="7"/>
        <v>5000</v>
      </c>
      <c r="F17" s="23">
        <f t="shared" si="7"/>
        <v>0</v>
      </c>
      <c r="G17" s="23">
        <f t="shared" si="7"/>
        <v>8750000</v>
      </c>
      <c r="H17" s="23">
        <f t="shared" si="7"/>
        <v>0</v>
      </c>
      <c r="I17" s="23">
        <f t="shared" si="7"/>
        <v>0</v>
      </c>
      <c r="J17" s="24">
        <f t="shared" si="7"/>
        <v>0</v>
      </c>
      <c r="K17" s="25">
        <f t="shared" si="7"/>
        <v>8750000</v>
      </c>
      <c r="L17" s="26"/>
      <c r="M17" s="27">
        <f>M18</f>
        <v>15102900</v>
      </c>
      <c r="N17" s="26"/>
      <c r="O17" s="34">
        <f t="shared" si="1"/>
        <v>15102900</v>
      </c>
      <c r="P17" s="28"/>
      <c r="Q17" s="34">
        <f t="shared" si="2"/>
        <v>15102900</v>
      </c>
      <c r="R17" s="28"/>
      <c r="S17" s="34">
        <f t="shared" si="3"/>
        <v>15102900</v>
      </c>
      <c r="T17" s="28"/>
      <c r="U17" s="34">
        <f t="shared" si="4"/>
        <v>15102900</v>
      </c>
      <c r="V17"/>
      <c r="W17"/>
      <c r="X17"/>
      <c r="Y17"/>
    </row>
    <row r="18" spans="1:25" ht="27" customHeight="1">
      <c r="A18" s="14">
        <v>100</v>
      </c>
      <c r="B18" s="14" t="s">
        <v>34</v>
      </c>
      <c r="C18" s="40" t="s">
        <v>35</v>
      </c>
      <c r="D18" s="23">
        <f t="shared" ref="D18:K18" si="8">D19+D20+D21+D22</f>
        <v>8750000</v>
      </c>
      <c r="E18" s="23">
        <f t="shared" si="8"/>
        <v>5000</v>
      </c>
      <c r="F18" s="23">
        <f t="shared" si="8"/>
        <v>0</v>
      </c>
      <c r="G18" s="23">
        <f t="shared" si="8"/>
        <v>8750000</v>
      </c>
      <c r="H18" s="23">
        <f t="shared" si="8"/>
        <v>0</v>
      </c>
      <c r="I18" s="23">
        <f t="shared" si="8"/>
        <v>0</v>
      </c>
      <c r="J18" s="24">
        <f t="shared" si="8"/>
        <v>0</v>
      </c>
      <c r="K18" s="25">
        <f t="shared" si="8"/>
        <v>8750000</v>
      </c>
      <c r="L18" s="26"/>
      <c r="M18" s="27">
        <f>M19+M20+M21+M22</f>
        <v>15102900</v>
      </c>
      <c r="N18" s="26"/>
      <c r="O18" s="34">
        <f t="shared" si="1"/>
        <v>15102900</v>
      </c>
      <c r="P18" s="28"/>
      <c r="Q18" s="34">
        <f t="shared" si="2"/>
        <v>15102900</v>
      </c>
      <c r="R18" s="28"/>
      <c r="S18" s="34">
        <f t="shared" si="3"/>
        <v>15102900</v>
      </c>
      <c r="T18" s="28"/>
      <c r="U18" s="34">
        <f t="shared" si="4"/>
        <v>15102900</v>
      </c>
      <c r="V18"/>
      <c r="W18"/>
      <c r="X18"/>
      <c r="Y18"/>
    </row>
    <row r="19" spans="1:25" ht="51" customHeight="1">
      <c r="A19" s="29">
        <v>100</v>
      </c>
      <c r="B19" s="29" t="s">
        <v>36</v>
      </c>
      <c r="C19" s="30" t="s">
        <v>37</v>
      </c>
      <c r="D19" s="31">
        <v>3200000</v>
      </c>
      <c r="E19" s="35"/>
      <c r="F19" s="26"/>
      <c r="G19" s="34">
        <f>D19+F19</f>
        <v>3200000</v>
      </c>
      <c r="H19" s="26"/>
      <c r="I19" s="34"/>
      <c r="J19" s="36"/>
      <c r="K19" s="38">
        <f>D19+J19</f>
        <v>3200000</v>
      </c>
      <c r="L19" s="26"/>
      <c r="M19" s="34">
        <v>6361000</v>
      </c>
      <c r="N19" s="26"/>
      <c r="O19" s="34">
        <f t="shared" si="1"/>
        <v>6361000</v>
      </c>
      <c r="P19" s="28"/>
      <c r="Q19" s="34">
        <f t="shared" si="2"/>
        <v>6361000</v>
      </c>
      <c r="R19" s="28"/>
      <c r="S19" s="34">
        <f t="shared" si="3"/>
        <v>6361000</v>
      </c>
      <c r="T19" s="28"/>
      <c r="U19" s="34">
        <f t="shared" si="4"/>
        <v>6361000</v>
      </c>
      <c r="V19"/>
      <c r="W19"/>
      <c r="X19"/>
      <c r="Y19"/>
    </row>
    <row r="20" spans="1:25" ht="63" customHeight="1">
      <c r="A20" s="29">
        <v>100</v>
      </c>
      <c r="B20" s="29" t="s">
        <v>38</v>
      </c>
      <c r="C20" s="30" t="s">
        <v>39</v>
      </c>
      <c r="D20" s="31">
        <v>30000</v>
      </c>
      <c r="E20" s="39">
        <v>5000</v>
      </c>
      <c r="F20" s="26"/>
      <c r="G20" s="34">
        <f>D20+F20</f>
        <v>30000</v>
      </c>
      <c r="H20" s="26"/>
      <c r="I20" s="34"/>
      <c r="J20" s="36"/>
      <c r="K20" s="38">
        <f>D20+J20</f>
        <v>30000</v>
      </c>
      <c r="L20" s="26"/>
      <c r="M20" s="34">
        <v>37300</v>
      </c>
      <c r="N20" s="26"/>
      <c r="O20" s="34">
        <f t="shared" si="1"/>
        <v>37300</v>
      </c>
      <c r="P20" s="28"/>
      <c r="Q20" s="34">
        <f t="shared" si="2"/>
        <v>37300</v>
      </c>
      <c r="R20" s="28"/>
      <c r="S20" s="34">
        <f t="shared" si="3"/>
        <v>37300</v>
      </c>
      <c r="T20" s="28"/>
      <c r="U20" s="34">
        <f t="shared" si="4"/>
        <v>37300</v>
      </c>
      <c r="V20"/>
      <c r="W20"/>
      <c r="X20"/>
      <c r="Y20"/>
    </row>
    <row r="21" spans="1:25" ht="49.5" customHeight="1">
      <c r="A21" s="29">
        <v>100</v>
      </c>
      <c r="B21" s="29" t="s">
        <v>40</v>
      </c>
      <c r="C21" s="30" t="s">
        <v>41</v>
      </c>
      <c r="D21" s="31">
        <v>5520000</v>
      </c>
      <c r="E21" s="39"/>
      <c r="F21" s="26"/>
      <c r="G21" s="34">
        <f>D21+F21</f>
        <v>5520000</v>
      </c>
      <c r="H21" s="26"/>
      <c r="I21" s="34"/>
      <c r="J21" s="36"/>
      <c r="K21" s="38">
        <f>D21+J21</f>
        <v>5520000</v>
      </c>
      <c r="L21" s="26"/>
      <c r="M21" s="34">
        <v>8704600</v>
      </c>
      <c r="N21" s="26"/>
      <c r="O21" s="34">
        <f t="shared" si="1"/>
        <v>8704600</v>
      </c>
      <c r="P21" s="28"/>
      <c r="Q21" s="34">
        <f t="shared" si="2"/>
        <v>8704600</v>
      </c>
      <c r="R21" s="28"/>
      <c r="S21" s="34">
        <f t="shared" si="3"/>
        <v>8704600</v>
      </c>
      <c r="T21" s="28"/>
      <c r="U21" s="34">
        <f t="shared" si="4"/>
        <v>8704600</v>
      </c>
      <c r="V21"/>
      <c r="W21"/>
      <c r="X21"/>
      <c r="Y21"/>
    </row>
    <row r="22" spans="1:25" ht="51" customHeight="1">
      <c r="A22" s="29">
        <v>100</v>
      </c>
      <c r="B22" s="29" t="s">
        <v>42</v>
      </c>
      <c r="C22" s="30" t="s">
        <v>43</v>
      </c>
      <c r="D22" s="31">
        <v>0</v>
      </c>
      <c r="E22" s="39"/>
      <c r="F22" s="26"/>
      <c r="G22" s="34">
        <f>D22+F22</f>
        <v>0</v>
      </c>
      <c r="H22" s="26"/>
      <c r="I22" s="34">
        <f>D22+H22</f>
        <v>0</v>
      </c>
      <c r="J22" s="36"/>
      <c r="K22" s="38">
        <f>D22+J22</f>
        <v>0</v>
      </c>
      <c r="L22" s="26"/>
      <c r="M22" s="34">
        <f>K22+L22</f>
        <v>0</v>
      </c>
      <c r="N22" s="26"/>
      <c r="O22" s="34">
        <f t="shared" si="1"/>
        <v>0</v>
      </c>
      <c r="P22" s="28"/>
      <c r="Q22" s="34">
        <f t="shared" si="2"/>
        <v>0</v>
      </c>
      <c r="R22" s="28"/>
      <c r="S22" s="34">
        <f t="shared" si="3"/>
        <v>0</v>
      </c>
      <c r="T22" s="28"/>
      <c r="U22" s="34">
        <f t="shared" si="4"/>
        <v>0</v>
      </c>
      <c r="V22"/>
      <c r="W22"/>
      <c r="X22"/>
      <c r="Y22"/>
    </row>
    <row r="23" spans="1:25">
      <c r="A23" s="14">
        <v>182</v>
      </c>
      <c r="B23" s="14" t="s">
        <v>44</v>
      </c>
      <c r="C23" s="22" t="s">
        <v>45</v>
      </c>
      <c r="D23" s="23">
        <f t="shared" ref="D23:K23" si="9">D24</f>
        <v>3200000</v>
      </c>
      <c r="E23" s="23">
        <f t="shared" si="9"/>
        <v>0</v>
      </c>
      <c r="F23" s="23">
        <f t="shared" si="9"/>
        <v>0</v>
      </c>
      <c r="G23" s="23">
        <f t="shared" si="9"/>
        <v>3200000</v>
      </c>
      <c r="H23" s="23">
        <f t="shared" si="9"/>
        <v>0</v>
      </c>
      <c r="I23" s="23">
        <f t="shared" si="9"/>
        <v>0</v>
      </c>
      <c r="J23" s="24">
        <f t="shared" si="9"/>
        <v>0</v>
      </c>
      <c r="K23" s="25">
        <f t="shared" si="9"/>
        <v>3200000</v>
      </c>
      <c r="L23" s="26"/>
      <c r="M23" s="27">
        <f>M24+M27+M28</f>
        <v>3108000</v>
      </c>
      <c r="N23" s="26"/>
      <c r="O23" s="34">
        <f t="shared" si="1"/>
        <v>3108000</v>
      </c>
      <c r="P23" s="28"/>
      <c r="Q23" s="34">
        <f t="shared" si="2"/>
        <v>3108000</v>
      </c>
      <c r="R23" s="28"/>
      <c r="S23" s="34">
        <f t="shared" si="3"/>
        <v>3108000</v>
      </c>
      <c r="T23" s="28"/>
      <c r="U23" s="34">
        <f t="shared" si="4"/>
        <v>3108000</v>
      </c>
      <c r="V23"/>
      <c r="W23"/>
      <c r="X23"/>
      <c r="Y23"/>
    </row>
    <row r="24" spans="1:25" ht="16.5" customHeight="1">
      <c r="A24" s="29">
        <v>182</v>
      </c>
      <c r="B24" s="29" t="s">
        <v>46</v>
      </c>
      <c r="C24" s="41" t="s">
        <v>47</v>
      </c>
      <c r="D24" s="31">
        <f t="shared" ref="D24:K24" si="10">D26</f>
        <v>3200000</v>
      </c>
      <c r="E24" s="31">
        <f t="shared" si="10"/>
        <v>0</v>
      </c>
      <c r="F24" s="31">
        <f t="shared" si="10"/>
        <v>0</v>
      </c>
      <c r="G24" s="31">
        <f t="shared" si="10"/>
        <v>3200000</v>
      </c>
      <c r="H24" s="31">
        <f t="shared" si="10"/>
        <v>0</v>
      </c>
      <c r="I24" s="31">
        <f t="shared" si="10"/>
        <v>0</v>
      </c>
      <c r="J24" s="32">
        <f t="shared" si="10"/>
        <v>0</v>
      </c>
      <c r="K24" s="33">
        <f t="shared" si="10"/>
        <v>3200000</v>
      </c>
      <c r="L24" s="26"/>
      <c r="M24" s="34">
        <f>M26</f>
        <v>3000000</v>
      </c>
      <c r="N24" s="26"/>
      <c r="O24" s="34">
        <f t="shared" si="1"/>
        <v>3000000</v>
      </c>
      <c r="P24" s="28"/>
      <c r="Q24" s="34">
        <f t="shared" si="2"/>
        <v>3000000</v>
      </c>
      <c r="R24" s="28"/>
      <c r="S24" s="34">
        <f t="shared" si="3"/>
        <v>3000000</v>
      </c>
      <c r="T24" s="28"/>
      <c r="U24" s="34">
        <f t="shared" si="4"/>
        <v>3000000</v>
      </c>
      <c r="V24"/>
      <c r="W24"/>
      <c r="X24"/>
      <c r="Y24"/>
    </row>
    <row r="25" spans="1:25" ht="9.75" hidden="1" customHeight="1">
      <c r="A25" s="29"/>
      <c r="B25" s="29" t="s">
        <v>48</v>
      </c>
      <c r="C25" s="41" t="s">
        <v>49</v>
      </c>
      <c r="D25" s="31">
        <v>0</v>
      </c>
      <c r="E25" s="39">
        <v>1000</v>
      </c>
      <c r="F25" s="26"/>
      <c r="G25" s="34">
        <f>D25+F25</f>
        <v>0</v>
      </c>
      <c r="H25" s="26"/>
      <c r="I25" s="34">
        <f>G25+H25</f>
        <v>0</v>
      </c>
      <c r="J25" s="42"/>
      <c r="K25" s="37"/>
      <c r="L25" s="26"/>
      <c r="M25" s="34">
        <f>K25+L25</f>
        <v>0</v>
      </c>
      <c r="N25" s="26"/>
      <c r="O25" s="34">
        <f t="shared" si="1"/>
        <v>0</v>
      </c>
      <c r="P25" s="28"/>
      <c r="Q25" s="34">
        <f t="shared" si="2"/>
        <v>0</v>
      </c>
      <c r="R25" s="28"/>
      <c r="S25" s="34">
        <f t="shared" si="3"/>
        <v>0</v>
      </c>
      <c r="T25" s="28"/>
      <c r="U25" s="34">
        <f t="shared" si="4"/>
        <v>0</v>
      </c>
      <c r="V25"/>
      <c r="W25"/>
      <c r="X25"/>
      <c r="Y25"/>
    </row>
    <row r="26" spans="1:25" ht="19.5" customHeight="1">
      <c r="A26" s="29">
        <v>182</v>
      </c>
      <c r="B26" s="29" t="s">
        <v>50</v>
      </c>
      <c r="C26" s="41" t="s">
        <v>47</v>
      </c>
      <c r="D26" s="31">
        <v>3200000</v>
      </c>
      <c r="E26" s="39"/>
      <c r="F26" s="26"/>
      <c r="G26" s="34">
        <f>D26+F26</f>
        <v>3200000</v>
      </c>
      <c r="H26" s="26"/>
      <c r="I26" s="34"/>
      <c r="J26" s="36"/>
      <c r="K26" s="38">
        <f>D26+J26</f>
        <v>3200000</v>
      </c>
      <c r="L26" s="26"/>
      <c r="M26" s="34">
        <v>3000000</v>
      </c>
      <c r="N26" s="26"/>
      <c r="O26" s="34">
        <f t="shared" si="1"/>
        <v>3000000</v>
      </c>
      <c r="P26" s="28"/>
      <c r="Q26" s="34">
        <f t="shared" si="2"/>
        <v>3000000</v>
      </c>
      <c r="R26" s="28"/>
      <c r="S26" s="34">
        <f t="shared" si="3"/>
        <v>3000000</v>
      </c>
      <c r="T26" s="28"/>
      <c r="U26" s="34">
        <f t="shared" si="4"/>
        <v>3000000</v>
      </c>
      <c r="V26"/>
      <c r="W26"/>
      <c r="X26"/>
      <c r="Y26"/>
    </row>
    <row r="27" spans="1:25" ht="19.5" customHeight="1">
      <c r="A27" s="29">
        <v>182</v>
      </c>
      <c r="B27" s="29" t="s">
        <v>48</v>
      </c>
      <c r="C27" s="41" t="s">
        <v>49</v>
      </c>
      <c r="D27" s="31"/>
      <c r="E27" s="39"/>
      <c r="F27" s="26"/>
      <c r="G27" s="34"/>
      <c r="H27" s="26"/>
      <c r="I27" s="34"/>
      <c r="J27" s="36"/>
      <c r="K27" s="38"/>
      <c r="L27" s="26"/>
      <c r="M27" s="34">
        <v>8000</v>
      </c>
      <c r="N27" s="26"/>
      <c r="O27" s="34">
        <f t="shared" si="1"/>
        <v>8000</v>
      </c>
      <c r="P27" s="28"/>
      <c r="Q27" s="34">
        <f t="shared" si="2"/>
        <v>8000</v>
      </c>
      <c r="R27" s="28"/>
      <c r="S27" s="34">
        <f t="shared" si="3"/>
        <v>8000</v>
      </c>
      <c r="T27" s="28"/>
      <c r="U27" s="34">
        <f t="shared" si="4"/>
        <v>8000</v>
      </c>
      <c r="V27"/>
      <c r="W27"/>
      <c r="X27"/>
      <c r="Y27"/>
    </row>
    <row r="28" spans="1:25" ht="42.75" customHeight="1">
      <c r="A28" s="29">
        <v>182</v>
      </c>
      <c r="B28" s="29" t="s">
        <v>51</v>
      </c>
      <c r="C28" s="41" t="s">
        <v>52</v>
      </c>
      <c r="D28" s="31"/>
      <c r="E28" s="39"/>
      <c r="F28" s="26"/>
      <c r="G28" s="34"/>
      <c r="H28" s="26"/>
      <c r="I28" s="34"/>
      <c r="J28" s="36"/>
      <c r="K28" s="38"/>
      <c r="L28" s="26"/>
      <c r="M28" s="34">
        <v>100000</v>
      </c>
      <c r="N28" s="26"/>
      <c r="O28" s="34">
        <f t="shared" si="1"/>
        <v>100000</v>
      </c>
      <c r="P28" s="28"/>
      <c r="Q28" s="34">
        <f t="shared" si="2"/>
        <v>100000</v>
      </c>
      <c r="R28" s="28"/>
      <c r="S28" s="34">
        <f t="shared" si="3"/>
        <v>100000</v>
      </c>
      <c r="T28" s="28"/>
      <c r="U28" s="34">
        <f t="shared" si="4"/>
        <v>100000</v>
      </c>
      <c r="V28"/>
      <c r="W28"/>
      <c r="X28"/>
      <c r="Y28"/>
    </row>
    <row r="29" spans="1:25" ht="15.75" customHeight="1">
      <c r="A29" s="14">
        <v>182</v>
      </c>
      <c r="B29" s="14" t="s">
        <v>53</v>
      </c>
      <c r="C29" s="22" t="s">
        <v>54</v>
      </c>
      <c r="D29" s="23">
        <f t="shared" ref="D29:K29" si="11">D32</f>
        <v>5278400</v>
      </c>
      <c r="E29" s="23">
        <f t="shared" si="11"/>
        <v>0</v>
      </c>
      <c r="F29" s="23">
        <f t="shared" si="11"/>
        <v>0</v>
      </c>
      <c r="G29" s="23">
        <f t="shared" si="11"/>
        <v>5278400</v>
      </c>
      <c r="H29" s="23">
        <f t="shared" si="11"/>
        <v>0</v>
      </c>
      <c r="I29" s="23">
        <f t="shared" si="11"/>
        <v>0</v>
      </c>
      <c r="J29" s="24">
        <f t="shared" si="11"/>
        <v>0</v>
      </c>
      <c r="K29" s="25">
        <f t="shared" si="11"/>
        <v>5278400</v>
      </c>
      <c r="L29" s="26"/>
      <c r="M29" s="27">
        <f>M30+M32+M35</f>
        <v>14409000</v>
      </c>
      <c r="N29" s="26"/>
      <c r="O29" s="34">
        <f t="shared" si="1"/>
        <v>14409000</v>
      </c>
      <c r="P29" s="28"/>
      <c r="Q29" s="34">
        <f t="shared" si="2"/>
        <v>14409000</v>
      </c>
      <c r="R29" s="28"/>
      <c r="S29" s="34">
        <f t="shared" si="3"/>
        <v>14409000</v>
      </c>
      <c r="T29" s="28"/>
      <c r="U29" s="34">
        <f t="shared" si="4"/>
        <v>14409000</v>
      </c>
      <c r="V29"/>
      <c r="W29"/>
      <c r="X29"/>
      <c r="Y29"/>
    </row>
    <row r="30" spans="1:25" ht="15.75" customHeight="1">
      <c r="A30" s="29">
        <v>182</v>
      </c>
      <c r="B30" s="29" t="s">
        <v>55</v>
      </c>
      <c r="C30" s="41" t="s">
        <v>56</v>
      </c>
      <c r="D30" s="31"/>
      <c r="E30" s="39">
        <v>-196600</v>
      </c>
      <c r="F30" s="26"/>
      <c r="G30" s="34">
        <f>D30+F30</f>
        <v>0</v>
      </c>
      <c r="H30" s="26"/>
      <c r="I30" s="34"/>
      <c r="J30" s="36"/>
      <c r="K30" s="37"/>
      <c r="L30" s="26"/>
      <c r="M30" s="34">
        <f>M31</f>
        <v>1200000</v>
      </c>
      <c r="N30" s="26"/>
      <c r="O30" s="34">
        <f t="shared" si="1"/>
        <v>1200000</v>
      </c>
      <c r="P30" s="28"/>
      <c r="Q30" s="34">
        <f t="shared" si="2"/>
        <v>1200000</v>
      </c>
      <c r="R30" s="28"/>
      <c r="S30" s="34">
        <f t="shared" si="3"/>
        <v>1200000</v>
      </c>
      <c r="T30" s="28"/>
      <c r="U30" s="34">
        <f t="shared" si="4"/>
        <v>1200000</v>
      </c>
      <c r="V30"/>
      <c r="W30"/>
      <c r="X30"/>
      <c r="Y30"/>
    </row>
    <row r="31" spans="1:25" ht="40.5" customHeight="1">
      <c r="A31" s="29">
        <v>182</v>
      </c>
      <c r="B31" s="29" t="s">
        <v>57</v>
      </c>
      <c r="C31" s="41" t="s">
        <v>58</v>
      </c>
      <c r="D31" s="31"/>
      <c r="E31" s="39"/>
      <c r="F31" s="26"/>
      <c r="G31" s="34"/>
      <c r="H31" s="26"/>
      <c r="I31" s="34"/>
      <c r="J31" s="36"/>
      <c r="K31" s="37"/>
      <c r="L31" s="26"/>
      <c r="M31" s="34">
        <v>1200000</v>
      </c>
      <c r="N31" s="26"/>
      <c r="O31" s="34">
        <f t="shared" si="1"/>
        <v>1200000</v>
      </c>
      <c r="P31" s="28"/>
      <c r="Q31" s="34">
        <f t="shared" si="2"/>
        <v>1200000</v>
      </c>
      <c r="R31" s="28"/>
      <c r="S31" s="34">
        <f t="shared" si="3"/>
        <v>1200000</v>
      </c>
      <c r="T31" s="28"/>
      <c r="U31" s="34">
        <f t="shared" si="4"/>
        <v>1200000</v>
      </c>
      <c r="V31"/>
      <c r="W31"/>
      <c r="X31"/>
      <c r="Y31"/>
    </row>
    <row r="32" spans="1:25">
      <c r="A32" s="29">
        <v>182</v>
      </c>
      <c r="B32" s="29" t="s">
        <v>59</v>
      </c>
      <c r="C32" s="43" t="s">
        <v>60</v>
      </c>
      <c r="D32" s="31">
        <f t="shared" ref="D32:K32" si="12">D33+D34</f>
        <v>5278400</v>
      </c>
      <c r="E32" s="31">
        <f t="shared" si="12"/>
        <v>0</v>
      </c>
      <c r="F32" s="31">
        <f t="shared" si="12"/>
        <v>0</v>
      </c>
      <c r="G32" s="31">
        <f t="shared" si="12"/>
        <v>5278400</v>
      </c>
      <c r="H32" s="31">
        <f t="shared" si="12"/>
        <v>0</v>
      </c>
      <c r="I32" s="31">
        <f t="shared" si="12"/>
        <v>0</v>
      </c>
      <c r="J32" s="32">
        <f t="shared" si="12"/>
        <v>0</v>
      </c>
      <c r="K32" s="33">
        <f t="shared" si="12"/>
        <v>5278400</v>
      </c>
      <c r="L32" s="26"/>
      <c r="M32" s="44">
        <f>M33+M34</f>
        <v>9925000</v>
      </c>
      <c r="N32" s="26"/>
      <c r="O32" s="34">
        <f t="shared" si="1"/>
        <v>9925000</v>
      </c>
      <c r="P32" s="28"/>
      <c r="Q32" s="34">
        <f t="shared" si="2"/>
        <v>9925000</v>
      </c>
      <c r="R32" s="28"/>
      <c r="S32" s="34">
        <f t="shared" si="3"/>
        <v>9925000</v>
      </c>
      <c r="T32" s="28"/>
      <c r="U32" s="34">
        <f t="shared" si="4"/>
        <v>9925000</v>
      </c>
      <c r="V32"/>
      <c r="W32"/>
      <c r="X32"/>
      <c r="Y32"/>
    </row>
    <row r="33" spans="1:25">
      <c r="A33" s="29">
        <v>182</v>
      </c>
      <c r="B33" s="29" t="s">
        <v>61</v>
      </c>
      <c r="C33" s="41" t="s">
        <v>62</v>
      </c>
      <c r="D33" s="31">
        <v>800000</v>
      </c>
      <c r="E33" s="39">
        <v>300000</v>
      </c>
      <c r="F33" s="26"/>
      <c r="G33" s="34">
        <f>D33+F33</f>
        <v>800000</v>
      </c>
      <c r="H33" s="26"/>
      <c r="I33" s="34"/>
      <c r="J33" s="36"/>
      <c r="K33" s="38">
        <f>D33+J33</f>
        <v>800000</v>
      </c>
      <c r="L33" s="26"/>
      <c r="M33" s="34">
        <v>1821000</v>
      </c>
      <c r="N33" s="26"/>
      <c r="O33" s="34">
        <f t="shared" si="1"/>
        <v>1821000</v>
      </c>
      <c r="P33" s="28"/>
      <c r="Q33" s="34">
        <f t="shared" si="2"/>
        <v>1821000</v>
      </c>
      <c r="R33" s="28"/>
      <c r="S33" s="34">
        <f t="shared" si="3"/>
        <v>1821000</v>
      </c>
      <c r="T33" s="28"/>
      <c r="U33" s="34">
        <f t="shared" si="4"/>
        <v>1821000</v>
      </c>
      <c r="V33"/>
      <c r="W33"/>
      <c r="X33"/>
      <c r="Y33"/>
    </row>
    <row r="34" spans="1:25">
      <c r="A34" s="29">
        <v>182</v>
      </c>
      <c r="B34" s="29" t="s">
        <v>63</v>
      </c>
      <c r="C34" s="41" t="s">
        <v>64</v>
      </c>
      <c r="D34" s="31">
        <v>4478400</v>
      </c>
      <c r="E34" s="39">
        <v>-300000</v>
      </c>
      <c r="F34" s="26"/>
      <c r="G34" s="34">
        <f>D34+F34</f>
        <v>4478400</v>
      </c>
      <c r="H34" s="26"/>
      <c r="I34" s="34"/>
      <c r="J34" s="36"/>
      <c r="K34" s="38">
        <f>D34+J34</f>
        <v>4478400</v>
      </c>
      <c r="L34" s="26"/>
      <c r="M34" s="34">
        <v>8104000</v>
      </c>
      <c r="N34" s="26"/>
      <c r="O34" s="34">
        <f t="shared" si="1"/>
        <v>8104000</v>
      </c>
      <c r="P34" s="28"/>
      <c r="Q34" s="34">
        <f t="shared" si="2"/>
        <v>8104000</v>
      </c>
      <c r="R34" s="28"/>
      <c r="S34" s="34">
        <f t="shared" si="3"/>
        <v>8104000</v>
      </c>
      <c r="T34" s="28"/>
      <c r="U34" s="34">
        <f t="shared" si="4"/>
        <v>8104000</v>
      </c>
      <c r="V34"/>
      <c r="W34"/>
      <c r="X34"/>
      <c r="Y34"/>
    </row>
    <row r="35" spans="1:25">
      <c r="A35" s="29">
        <v>182</v>
      </c>
      <c r="B35" s="45" t="s">
        <v>65</v>
      </c>
      <c r="C35" s="43" t="s">
        <v>66</v>
      </c>
      <c r="D35" s="31"/>
      <c r="E35" s="39"/>
      <c r="F35" s="26"/>
      <c r="G35" s="34"/>
      <c r="H35" s="26"/>
      <c r="I35" s="34"/>
      <c r="J35" s="36"/>
      <c r="K35" s="38"/>
      <c r="L35" s="26"/>
      <c r="M35" s="44">
        <f>M37+M39</f>
        <v>3284000</v>
      </c>
      <c r="N35" s="26"/>
      <c r="O35" s="34">
        <f t="shared" si="1"/>
        <v>3284000</v>
      </c>
      <c r="P35" s="28"/>
      <c r="Q35" s="34">
        <f t="shared" si="2"/>
        <v>3284000</v>
      </c>
      <c r="R35" s="28"/>
      <c r="S35" s="34">
        <f t="shared" si="3"/>
        <v>3284000</v>
      </c>
      <c r="T35" s="28"/>
      <c r="U35" s="34">
        <f t="shared" si="4"/>
        <v>3284000</v>
      </c>
      <c r="V35"/>
      <c r="W35"/>
      <c r="X35"/>
      <c r="Y35"/>
    </row>
    <row r="36" spans="1:25">
      <c r="A36" s="29">
        <v>182</v>
      </c>
      <c r="B36" s="29" t="s">
        <v>67</v>
      </c>
      <c r="C36" s="43" t="s">
        <v>68</v>
      </c>
      <c r="D36" s="31"/>
      <c r="E36" s="39"/>
      <c r="F36" s="26"/>
      <c r="G36" s="34"/>
      <c r="H36" s="26"/>
      <c r="I36" s="34"/>
      <c r="J36" s="36"/>
      <c r="K36" s="38"/>
      <c r="L36" s="26"/>
      <c r="M36" s="44">
        <f>M37</f>
        <v>2140000</v>
      </c>
      <c r="N36" s="26"/>
      <c r="O36" s="34">
        <f t="shared" si="1"/>
        <v>2140000</v>
      </c>
      <c r="P36" s="28"/>
      <c r="Q36" s="34">
        <f t="shared" si="2"/>
        <v>2140000</v>
      </c>
      <c r="R36" s="28"/>
      <c r="S36" s="34">
        <f t="shared" si="3"/>
        <v>2140000</v>
      </c>
      <c r="T36" s="28"/>
      <c r="U36" s="34">
        <f t="shared" si="4"/>
        <v>2140000</v>
      </c>
      <c r="V36"/>
      <c r="W36"/>
      <c r="X36"/>
      <c r="Y36"/>
    </row>
    <row r="37" spans="1:25" ht="30.75" customHeight="1">
      <c r="A37" s="29">
        <v>182</v>
      </c>
      <c r="B37" s="29" t="s">
        <v>69</v>
      </c>
      <c r="C37" s="41" t="s">
        <v>70</v>
      </c>
      <c r="D37" s="31"/>
      <c r="E37" s="39"/>
      <c r="F37" s="26"/>
      <c r="G37" s="34"/>
      <c r="H37" s="26"/>
      <c r="I37" s="34"/>
      <c r="J37" s="36"/>
      <c r="K37" s="38"/>
      <c r="L37" s="26"/>
      <c r="M37" s="34">
        <v>2140000</v>
      </c>
      <c r="N37" s="26"/>
      <c r="O37" s="34">
        <f t="shared" si="1"/>
        <v>2140000</v>
      </c>
      <c r="P37" s="28"/>
      <c r="Q37" s="34">
        <f t="shared" si="2"/>
        <v>2140000</v>
      </c>
      <c r="R37" s="28"/>
      <c r="S37" s="34">
        <f t="shared" si="3"/>
        <v>2140000</v>
      </c>
      <c r="T37" s="28"/>
      <c r="U37" s="34">
        <f t="shared" si="4"/>
        <v>2140000</v>
      </c>
      <c r="V37"/>
      <c r="W37"/>
      <c r="X37"/>
      <c r="Y37"/>
    </row>
    <row r="38" spans="1:25">
      <c r="A38" s="29">
        <v>182</v>
      </c>
      <c r="B38" s="45" t="s">
        <v>71</v>
      </c>
      <c r="C38" s="43" t="s">
        <v>72</v>
      </c>
      <c r="D38" s="31"/>
      <c r="E38" s="39"/>
      <c r="F38" s="26"/>
      <c r="G38" s="34"/>
      <c r="H38" s="26"/>
      <c r="I38" s="34"/>
      <c r="J38" s="36"/>
      <c r="K38" s="38"/>
      <c r="L38" s="26"/>
      <c r="M38" s="34">
        <f>M39</f>
        <v>1144000</v>
      </c>
      <c r="N38" s="26"/>
      <c r="O38" s="34">
        <f t="shared" si="1"/>
        <v>1144000</v>
      </c>
      <c r="P38" s="28"/>
      <c r="Q38" s="34">
        <f t="shared" si="2"/>
        <v>1144000</v>
      </c>
      <c r="R38" s="28"/>
      <c r="S38" s="34">
        <f t="shared" si="3"/>
        <v>1144000</v>
      </c>
      <c r="T38" s="28"/>
      <c r="U38" s="34">
        <f t="shared" si="4"/>
        <v>1144000</v>
      </c>
      <c r="V38"/>
      <c r="W38"/>
      <c r="X38"/>
      <c r="Y38"/>
    </row>
    <row r="39" spans="1:25" ht="38.25">
      <c r="A39" s="29">
        <v>182</v>
      </c>
      <c r="B39" s="29" t="s">
        <v>73</v>
      </c>
      <c r="C39" s="41" t="s">
        <v>74</v>
      </c>
      <c r="D39" s="31"/>
      <c r="E39" s="39"/>
      <c r="F39" s="26"/>
      <c r="G39" s="34"/>
      <c r="H39" s="26"/>
      <c r="I39" s="34"/>
      <c r="J39" s="36"/>
      <c r="K39" s="38"/>
      <c r="L39" s="26"/>
      <c r="M39" s="34">
        <v>1144000</v>
      </c>
      <c r="N39" s="26"/>
      <c r="O39" s="34">
        <f t="shared" si="1"/>
        <v>1144000</v>
      </c>
      <c r="P39" s="28"/>
      <c r="Q39" s="34">
        <f t="shared" si="2"/>
        <v>1144000</v>
      </c>
      <c r="R39" s="28"/>
      <c r="S39" s="34">
        <f t="shared" si="3"/>
        <v>1144000</v>
      </c>
      <c r="T39" s="28"/>
      <c r="U39" s="34">
        <f t="shared" si="4"/>
        <v>1144000</v>
      </c>
      <c r="V39"/>
      <c r="W39"/>
      <c r="X39"/>
      <c r="Y39"/>
    </row>
    <row r="40" spans="1:25">
      <c r="A40" s="14">
        <v>182</v>
      </c>
      <c r="B40" s="14" t="s">
        <v>75</v>
      </c>
      <c r="C40" s="22" t="s">
        <v>76</v>
      </c>
      <c r="D40" s="23">
        <f t="shared" ref="D40:K41" si="13">D41</f>
        <v>800000</v>
      </c>
      <c r="E40" s="23">
        <f t="shared" si="13"/>
        <v>0</v>
      </c>
      <c r="F40" s="23">
        <f t="shared" si="13"/>
        <v>0</v>
      </c>
      <c r="G40" s="23">
        <f t="shared" si="13"/>
        <v>800000</v>
      </c>
      <c r="H40" s="23">
        <f t="shared" si="13"/>
        <v>0</v>
      </c>
      <c r="I40" s="23">
        <f t="shared" si="13"/>
        <v>0</v>
      </c>
      <c r="J40" s="24">
        <f t="shared" si="13"/>
        <v>0</v>
      </c>
      <c r="K40" s="25">
        <f t="shared" si="13"/>
        <v>800000</v>
      </c>
      <c r="L40" s="26"/>
      <c r="M40" s="27">
        <f>M41+M43</f>
        <v>1050000</v>
      </c>
      <c r="N40" s="26"/>
      <c r="O40" s="34">
        <f t="shared" si="1"/>
        <v>1050000</v>
      </c>
      <c r="P40" s="28"/>
      <c r="Q40" s="34">
        <f t="shared" si="2"/>
        <v>1050000</v>
      </c>
      <c r="R40" s="28"/>
      <c r="S40" s="34">
        <f t="shared" si="3"/>
        <v>1050000</v>
      </c>
      <c r="T40" s="28"/>
      <c r="U40" s="34">
        <f t="shared" si="4"/>
        <v>1050000</v>
      </c>
      <c r="V40"/>
      <c r="W40"/>
      <c r="X40"/>
      <c r="Y40"/>
    </row>
    <row r="41" spans="1:25" ht="25.5">
      <c r="A41" s="14">
        <v>182</v>
      </c>
      <c r="B41" s="29" t="s">
        <v>77</v>
      </c>
      <c r="C41" s="41" t="s">
        <v>78</v>
      </c>
      <c r="D41" s="31">
        <f t="shared" si="13"/>
        <v>800000</v>
      </c>
      <c r="E41" s="31">
        <f t="shared" si="13"/>
        <v>0</v>
      </c>
      <c r="F41" s="31">
        <f t="shared" si="13"/>
        <v>0</v>
      </c>
      <c r="G41" s="31">
        <f t="shared" si="13"/>
        <v>800000</v>
      </c>
      <c r="H41" s="31">
        <f t="shared" si="13"/>
        <v>0</v>
      </c>
      <c r="I41" s="31">
        <f t="shared" si="13"/>
        <v>0</v>
      </c>
      <c r="J41" s="32">
        <f t="shared" si="13"/>
        <v>0</v>
      </c>
      <c r="K41" s="33">
        <f t="shared" si="13"/>
        <v>800000</v>
      </c>
      <c r="L41" s="26"/>
      <c r="M41" s="34">
        <f>M42</f>
        <v>980000</v>
      </c>
      <c r="N41" s="26"/>
      <c r="O41" s="34">
        <f t="shared" ref="O41:O72" si="14">M41+N41</f>
        <v>980000</v>
      </c>
      <c r="P41" s="28"/>
      <c r="Q41" s="34">
        <f t="shared" ref="Q41:Q72" si="15">O41+P41</f>
        <v>980000</v>
      </c>
      <c r="R41" s="28"/>
      <c r="S41" s="34">
        <f t="shared" ref="S41:S72" si="16">Q41+R41</f>
        <v>980000</v>
      </c>
      <c r="T41" s="28"/>
      <c r="U41" s="34">
        <f t="shared" ref="U41:U72" si="17">S41+T41</f>
        <v>980000</v>
      </c>
      <c r="V41"/>
      <c r="W41"/>
      <c r="X41"/>
      <c r="Y41"/>
    </row>
    <row r="42" spans="1:25" ht="41.25" customHeight="1">
      <c r="A42" s="29">
        <v>182</v>
      </c>
      <c r="B42" s="29" t="s">
        <v>79</v>
      </c>
      <c r="C42" s="41" t="s">
        <v>80</v>
      </c>
      <c r="D42" s="31">
        <v>800000</v>
      </c>
      <c r="E42" s="35"/>
      <c r="F42" s="26"/>
      <c r="G42" s="34">
        <f t="shared" ref="G42:G50" si="18">D42+F42</f>
        <v>800000</v>
      </c>
      <c r="H42" s="26"/>
      <c r="I42" s="34"/>
      <c r="J42" s="36"/>
      <c r="K42" s="37">
        <f>D42+J42</f>
        <v>800000</v>
      </c>
      <c r="L42" s="26"/>
      <c r="M42" s="34">
        <v>980000</v>
      </c>
      <c r="N42" s="26"/>
      <c r="O42" s="34">
        <f t="shared" si="14"/>
        <v>980000</v>
      </c>
      <c r="P42" s="28"/>
      <c r="Q42" s="34">
        <f t="shared" si="15"/>
        <v>980000</v>
      </c>
      <c r="R42" s="28"/>
      <c r="S42" s="34">
        <f t="shared" si="16"/>
        <v>980000</v>
      </c>
      <c r="T42" s="28"/>
      <c r="U42" s="34">
        <f t="shared" si="17"/>
        <v>980000</v>
      </c>
      <c r="V42"/>
      <c r="W42"/>
      <c r="X42"/>
      <c r="Y42"/>
    </row>
    <row r="43" spans="1:25" ht="64.5" customHeight="1">
      <c r="A43" s="29">
        <v>715</v>
      </c>
      <c r="B43" s="29" t="s">
        <v>81</v>
      </c>
      <c r="C43" s="41" t="s">
        <v>82</v>
      </c>
      <c r="D43" s="31"/>
      <c r="E43" s="35"/>
      <c r="F43" s="26"/>
      <c r="G43" s="34">
        <f t="shared" si="18"/>
        <v>0</v>
      </c>
      <c r="H43" s="26"/>
      <c r="I43" s="34"/>
      <c r="J43" s="42"/>
      <c r="K43" s="37"/>
      <c r="L43" s="26"/>
      <c r="M43" s="34">
        <v>70000</v>
      </c>
      <c r="N43" s="26"/>
      <c r="O43" s="34">
        <f t="shared" si="14"/>
        <v>70000</v>
      </c>
      <c r="P43" s="28"/>
      <c r="Q43" s="34">
        <f t="shared" si="15"/>
        <v>70000</v>
      </c>
      <c r="R43" s="28"/>
      <c r="S43" s="34">
        <f t="shared" si="16"/>
        <v>70000</v>
      </c>
      <c r="T43" s="28"/>
      <c r="U43" s="34">
        <f t="shared" si="17"/>
        <v>70000</v>
      </c>
      <c r="V43"/>
      <c r="W43"/>
      <c r="X43"/>
      <c r="Y43"/>
    </row>
    <row r="44" spans="1:25" ht="27" customHeight="1">
      <c r="A44" s="14">
        <v>182</v>
      </c>
      <c r="B44" s="14" t="s">
        <v>83</v>
      </c>
      <c r="C44" s="22" t="s">
        <v>84</v>
      </c>
      <c r="D44" s="23"/>
      <c r="E44" s="35"/>
      <c r="F44" s="26"/>
      <c r="G44" s="34">
        <f t="shared" si="18"/>
        <v>0</v>
      </c>
      <c r="H44" s="26"/>
      <c r="I44" s="34"/>
      <c r="J44" s="42"/>
      <c r="K44" s="37"/>
      <c r="L44" s="26"/>
      <c r="M44" s="34">
        <f t="shared" ref="M44:M50" si="19">K44+L44</f>
        <v>0</v>
      </c>
      <c r="N44" s="26"/>
      <c r="O44" s="34">
        <f t="shared" si="14"/>
        <v>0</v>
      </c>
      <c r="P44" s="28"/>
      <c r="Q44" s="34">
        <f t="shared" si="15"/>
        <v>0</v>
      </c>
      <c r="R44" s="28"/>
      <c r="S44" s="34">
        <f t="shared" si="16"/>
        <v>0</v>
      </c>
      <c r="T44" s="28"/>
      <c r="U44" s="34">
        <f t="shared" si="17"/>
        <v>0</v>
      </c>
      <c r="V44"/>
      <c r="W44"/>
      <c r="X44"/>
      <c r="Y44"/>
    </row>
    <row r="45" spans="1:25" ht="1.5" hidden="1" customHeight="1">
      <c r="A45" s="29">
        <v>182</v>
      </c>
      <c r="B45" s="29" t="s">
        <v>85</v>
      </c>
      <c r="C45" s="41" t="s">
        <v>86</v>
      </c>
      <c r="D45" s="46"/>
      <c r="E45" s="35"/>
      <c r="F45" s="26"/>
      <c r="G45" s="34">
        <f t="shared" si="18"/>
        <v>0</v>
      </c>
      <c r="H45" s="26"/>
      <c r="I45" s="34"/>
      <c r="J45" s="42"/>
      <c r="K45" s="37"/>
      <c r="L45" s="26"/>
      <c r="M45" s="34">
        <f t="shared" si="19"/>
        <v>0</v>
      </c>
      <c r="N45" s="26"/>
      <c r="O45" s="34">
        <f t="shared" si="14"/>
        <v>0</v>
      </c>
      <c r="P45" s="28"/>
      <c r="Q45" s="34">
        <f t="shared" si="15"/>
        <v>0</v>
      </c>
      <c r="R45" s="28"/>
      <c r="S45" s="34">
        <f t="shared" si="16"/>
        <v>0</v>
      </c>
      <c r="T45" s="28"/>
      <c r="U45" s="34">
        <f t="shared" si="17"/>
        <v>0</v>
      </c>
      <c r="V45"/>
      <c r="W45"/>
      <c r="X45"/>
      <c r="Y45"/>
    </row>
    <row r="46" spans="1:25" ht="26.25" hidden="1" customHeight="1">
      <c r="A46" s="29">
        <v>182</v>
      </c>
      <c r="B46" s="29" t="s">
        <v>87</v>
      </c>
      <c r="C46" s="41" t="s">
        <v>88</v>
      </c>
      <c r="D46" s="46"/>
      <c r="E46" s="35"/>
      <c r="F46" s="26"/>
      <c r="G46" s="34">
        <f t="shared" si="18"/>
        <v>0</v>
      </c>
      <c r="H46" s="26"/>
      <c r="I46" s="34"/>
      <c r="J46" s="42"/>
      <c r="K46" s="37"/>
      <c r="L46" s="26"/>
      <c r="M46" s="34">
        <f t="shared" si="19"/>
        <v>0</v>
      </c>
      <c r="N46" s="26"/>
      <c r="O46" s="34">
        <f t="shared" si="14"/>
        <v>0</v>
      </c>
      <c r="P46" s="28"/>
      <c r="Q46" s="34">
        <f t="shared" si="15"/>
        <v>0</v>
      </c>
      <c r="R46" s="28"/>
      <c r="S46" s="34">
        <f t="shared" si="16"/>
        <v>0</v>
      </c>
      <c r="T46" s="28"/>
      <c r="U46" s="34">
        <f t="shared" si="17"/>
        <v>0</v>
      </c>
      <c r="V46"/>
      <c r="W46"/>
      <c r="X46"/>
      <c r="Y46"/>
    </row>
    <row r="47" spans="1:25" ht="29.25" hidden="1" customHeight="1">
      <c r="A47" s="29">
        <v>182</v>
      </c>
      <c r="B47" s="29" t="s">
        <v>89</v>
      </c>
      <c r="C47" s="41" t="s">
        <v>90</v>
      </c>
      <c r="D47" s="46"/>
      <c r="E47" s="35"/>
      <c r="F47" s="26"/>
      <c r="G47" s="34">
        <f t="shared" si="18"/>
        <v>0</v>
      </c>
      <c r="H47" s="26"/>
      <c r="I47" s="34"/>
      <c r="J47" s="42"/>
      <c r="K47" s="37"/>
      <c r="L47" s="26"/>
      <c r="M47" s="34">
        <f t="shared" si="19"/>
        <v>0</v>
      </c>
      <c r="N47" s="26"/>
      <c r="O47" s="34">
        <f t="shared" si="14"/>
        <v>0</v>
      </c>
      <c r="P47" s="28"/>
      <c r="Q47" s="34">
        <f t="shared" si="15"/>
        <v>0</v>
      </c>
      <c r="R47" s="28"/>
      <c r="S47" s="34">
        <f t="shared" si="16"/>
        <v>0</v>
      </c>
      <c r="T47" s="28"/>
      <c r="U47" s="34">
        <f t="shared" si="17"/>
        <v>0</v>
      </c>
      <c r="V47"/>
      <c r="W47"/>
      <c r="X47"/>
      <c r="Y47"/>
    </row>
    <row r="48" spans="1:25" ht="13.5" hidden="1" customHeight="1">
      <c r="A48" s="29">
        <v>182</v>
      </c>
      <c r="B48" s="29" t="s">
        <v>91</v>
      </c>
      <c r="C48" s="41" t="s">
        <v>92</v>
      </c>
      <c r="D48" s="31"/>
      <c r="E48" s="35"/>
      <c r="F48" s="26"/>
      <c r="G48" s="34">
        <f t="shared" si="18"/>
        <v>0</v>
      </c>
      <c r="H48" s="26"/>
      <c r="I48" s="34"/>
      <c r="J48" s="42"/>
      <c r="K48" s="37"/>
      <c r="L48" s="26"/>
      <c r="M48" s="34">
        <f t="shared" si="19"/>
        <v>0</v>
      </c>
      <c r="N48" s="26"/>
      <c r="O48" s="34">
        <f t="shared" si="14"/>
        <v>0</v>
      </c>
      <c r="P48" s="28"/>
      <c r="Q48" s="34">
        <f t="shared" si="15"/>
        <v>0</v>
      </c>
      <c r="R48" s="28"/>
      <c r="S48" s="34">
        <f t="shared" si="16"/>
        <v>0</v>
      </c>
      <c r="T48" s="28"/>
      <c r="U48" s="34">
        <f t="shared" si="17"/>
        <v>0</v>
      </c>
      <c r="V48"/>
      <c r="W48"/>
      <c r="X48"/>
      <c r="Y48"/>
    </row>
    <row r="49" spans="1:25" ht="26.25" hidden="1" customHeight="1">
      <c r="A49" s="29">
        <v>182</v>
      </c>
      <c r="B49" s="29" t="s">
        <v>93</v>
      </c>
      <c r="C49" s="41" t="s">
        <v>94</v>
      </c>
      <c r="D49" s="31"/>
      <c r="E49" s="35"/>
      <c r="F49" s="26"/>
      <c r="G49" s="34">
        <f t="shared" si="18"/>
        <v>0</v>
      </c>
      <c r="H49" s="26"/>
      <c r="I49" s="34"/>
      <c r="J49" s="42"/>
      <c r="K49" s="37"/>
      <c r="L49" s="26"/>
      <c r="M49" s="34">
        <f t="shared" si="19"/>
        <v>0</v>
      </c>
      <c r="N49" s="26"/>
      <c r="O49" s="34">
        <f t="shared" si="14"/>
        <v>0</v>
      </c>
      <c r="P49" s="28"/>
      <c r="Q49" s="34">
        <f t="shared" si="15"/>
        <v>0</v>
      </c>
      <c r="R49" s="28"/>
      <c r="S49" s="34">
        <f t="shared" si="16"/>
        <v>0</v>
      </c>
      <c r="T49" s="28"/>
      <c r="U49" s="34">
        <f t="shared" si="17"/>
        <v>0</v>
      </c>
      <c r="V49"/>
      <c r="W49"/>
      <c r="X49"/>
      <c r="Y49"/>
    </row>
    <row r="50" spans="1:25" ht="27" hidden="1" customHeight="1">
      <c r="A50" s="29"/>
      <c r="B50" s="29" t="s">
        <v>95</v>
      </c>
      <c r="C50" s="41" t="s">
        <v>96</v>
      </c>
      <c r="D50" s="31"/>
      <c r="E50" s="35"/>
      <c r="F50" s="26"/>
      <c r="G50" s="34">
        <f t="shared" si="18"/>
        <v>0</v>
      </c>
      <c r="H50" s="26"/>
      <c r="I50" s="34"/>
      <c r="J50" s="42"/>
      <c r="K50" s="37"/>
      <c r="L50" s="26"/>
      <c r="M50" s="34">
        <f t="shared" si="19"/>
        <v>0</v>
      </c>
      <c r="N50" s="26"/>
      <c r="O50" s="34">
        <f t="shared" si="14"/>
        <v>0</v>
      </c>
      <c r="P50" s="28"/>
      <c r="Q50" s="34">
        <f t="shared" si="15"/>
        <v>0</v>
      </c>
      <c r="R50" s="28"/>
      <c r="S50" s="34">
        <f t="shared" si="16"/>
        <v>0</v>
      </c>
      <c r="T50" s="28"/>
      <c r="U50" s="34">
        <f t="shared" si="17"/>
        <v>0</v>
      </c>
      <c r="V50"/>
      <c r="W50"/>
      <c r="X50"/>
      <c r="Y50"/>
    </row>
    <row r="51" spans="1:25" ht="42.75" customHeight="1">
      <c r="A51" s="14">
        <v>715</v>
      </c>
      <c r="B51" s="14" t="s">
        <v>97</v>
      </c>
      <c r="C51" s="22" t="s">
        <v>98</v>
      </c>
      <c r="D51" s="23">
        <f t="shared" ref="D51:K51" si="20">D52+D54+D63</f>
        <v>1665600</v>
      </c>
      <c r="E51" s="23">
        <f t="shared" si="20"/>
        <v>53600</v>
      </c>
      <c r="F51" s="23">
        <f t="shared" si="20"/>
        <v>0</v>
      </c>
      <c r="G51" s="23">
        <f t="shared" si="20"/>
        <v>1610300</v>
      </c>
      <c r="H51" s="23">
        <f t="shared" si="20"/>
        <v>0</v>
      </c>
      <c r="I51" s="23">
        <f t="shared" si="20"/>
        <v>0</v>
      </c>
      <c r="J51" s="24">
        <f t="shared" si="20"/>
        <v>0</v>
      </c>
      <c r="K51" s="25">
        <f t="shared" si="20"/>
        <v>1665600</v>
      </c>
      <c r="L51" s="26"/>
      <c r="M51" s="27">
        <f>M54+M61+M64</f>
        <v>2522100</v>
      </c>
      <c r="N51" s="26"/>
      <c r="O51" s="34">
        <f t="shared" si="14"/>
        <v>2522100</v>
      </c>
      <c r="P51" s="28"/>
      <c r="Q51" s="34">
        <f t="shared" si="15"/>
        <v>2522100</v>
      </c>
      <c r="R51" s="28"/>
      <c r="S51" s="34">
        <f t="shared" si="16"/>
        <v>2522100</v>
      </c>
      <c r="T51" s="28"/>
      <c r="U51" s="34">
        <f t="shared" si="17"/>
        <v>2522100</v>
      </c>
      <c r="V51"/>
      <c r="W51"/>
      <c r="X51"/>
      <c r="Y51"/>
    </row>
    <row r="52" spans="1:25" ht="25.5" hidden="1">
      <c r="A52" s="29">
        <v>700</v>
      </c>
      <c r="B52" s="29" t="s">
        <v>99</v>
      </c>
      <c r="C52" s="41" t="s">
        <v>100</v>
      </c>
      <c r="D52" s="31"/>
      <c r="E52" s="35"/>
      <c r="F52" s="26"/>
      <c r="G52" s="34">
        <f>D52+F52</f>
        <v>0</v>
      </c>
      <c r="H52" s="26"/>
      <c r="I52" s="34"/>
      <c r="J52" s="36"/>
      <c r="K52" s="37"/>
      <c r="L52" s="26"/>
      <c r="M52" s="34">
        <f>K52+L52</f>
        <v>0</v>
      </c>
      <c r="N52" s="26"/>
      <c r="O52" s="34">
        <f t="shared" si="14"/>
        <v>0</v>
      </c>
      <c r="P52" s="28"/>
      <c r="Q52" s="34">
        <f t="shared" si="15"/>
        <v>0</v>
      </c>
      <c r="R52" s="28"/>
      <c r="S52" s="34">
        <f t="shared" si="16"/>
        <v>0</v>
      </c>
      <c r="T52" s="28"/>
      <c r="U52" s="34">
        <f t="shared" si="17"/>
        <v>0</v>
      </c>
      <c r="V52"/>
      <c r="W52"/>
      <c r="X52"/>
      <c r="Y52"/>
    </row>
    <row r="53" spans="1:25" ht="38.25" hidden="1">
      <c r="A53" s="29">
        <v>700</v>
      </c>
      <c r="B53" s="29" t="s">
        <v>101</v>
      </c>
      <c r="C53" s="41" t="s">
        <v>102</v>
      </c>
      <c r="D53" s="31"/>
      <c r="E53" s="35"/>
      <c r="F53" s="26"/>
      <c r="G53" s="34">
        <f>D53+F53</f>
        <v>0</v>
      </c>
      <c r="H53" s="26"/>
      <c r="I53" s="34"/>
      <c r="J53" s="36"/>
      <c r="K53" s="37"/>
      <c r="L53" s="26"/>
      <c r="M53" s="34">
        <f>K53+L53</f>
        <v>0</v>
      </c>
      <c r="N53" s="26"/>
      <c r="O53" s="34">
        <f t="shared" si="14"/>
        <v>0</v>
      </c>
      <c r="P53" s="28"/>
      <c r="Q53" s="34">
        <f t="shared" si="15"/>
        <v>0</v>
      </c>
      <c r="R53" s="28"/>
      <c r="S53" s="34">
        <f t="shared" si="16"/>
        <v>0</v>
      </c>
      <c r="T53" s="28"/>
      <c r="U53" s="34">
        <f t="shared" si="17"/>
        <v>0</v>
      </c>
      <c r="V53"/>
      <c r="W53"/>
      <c r="X53"/>
      <c r="Y53"/>
    </row>
    <row r="54" spans="1:25" ht="63.75" customHeight="1">
      <c r="A54" s="29">
        <v>715</v>
      </c>
      <c r="B54" s="29" t="s">
        <v>103</v>
      </c>
      <c r="C54" s="41" t="s">
        <v>104</v>
      </c>
      <c r="D54" s="31">
        <f t="shared" ref="D54:K54" si="21">D55+D57+D59</f>
        <v>1615600</v>
      </c>
      <c r="E54" s="31">
        <f t="shared" si="21"/>
        <v>35000</v>
      </c>
      <c r="F54" s="31">
        <f t="shared" si="21"/>
        <v>0</v>
      </c>
      <c r="G54" s="31">
        <f t="shared" si="21"/>
        <v>1560300</v>
      </c>
      <c r="H54" s="31">
        <f t="shared" si="21"/>
        <v>0</v>
      </c>
      <c r="I54" s="31">
        <f t="shared" si="21"/>
        <v>0</v>
      </c>
      <c r="J54" s="32">
        <f t="shared" si="21"/>
        <v>0</v>
      </c>
      <c r="K54" s="33">
        <f t="shared" si="21"/>
        <v>1615600</v>
      </c>
      <c r="L54" s="26"/>
      <c r="M54" s="34">
        <f>M55+M57+M59</f>
        <v>1469100</v>
      </c>
      <c r="N54" s="26"/>
      <c r="O54" s="34">
        <f t="shared" si="14"/>
        <v>1469100</v>
      </c>
      <c r="P54" s="28"/>
      <c r="Q54" s="34">
        <f t="shared" si="15"/>
        <v>1469100</v>
      </c>
      <c r="R54" s="28"/>
      <c r="S54" s="34">
        <f t="shared" si="16"/>
        <v>1469100</v>
      </c>
      <c r="T54" s="28"/>
      <c r="U54" s="34">
        <f t="shared" si="17"/>
        <v>1469100</v>
      </c>
      <c r="V54"/>
      <c r="W54"/>
      <c r="X54"/>
      <c r="Y54"/>
    </row>
    <row r="55" spans="1:25" ht="51.75" customHeight="1">
      <c r="A55" s="29">
        <v>715</v>
      </c>
      <c r="B55" s="29" t="s">
        <v>105</v>
      </c>
      <c r="C55" s="41" t="s">
        <v>106</v>
      </c>
      <c r="D55" s="31">
        <f t="shared" ref="D55:K55" si="22">D56</f>
        <v>1250000</v>
      </c>
      <c r="E55" s="31">
        <f t="shared" si="22"/>
        <v>-50000</v>
      </c>
      <c r="F55" s="31">
        <f t="shared" si="22"/>
        <v>0</v>
      </c>
      <c r="G55" s="31">
        <f t="shared" si="22"/>
        <v>1250000</v>
      </c>
      <c r="H55" s="31">
        <f t="shared" si="22"/>
        <v>0</v>
      </c>
      <c r="I55" s="31">
        <f t="shared" si="22"/>
        <v>0</v>
      </c>
      <c r="J55" s="32">
        <f t="shared" si="22"/>
        <v>0</v>
      </c>
      <c r="K55" s="33">
        <f t="shared" si="22"/>
        <v>1250000</v>
      </c>
      <c r="L55" s="26"/>
      <c r="M55" s="34">
        <f>M56</f>
        <v>890000</v>
      </c>
      <c r="N55" s="26"/>
      <c r="O55" s="34">
        <f t="shared" si="14"/>
        <v>890000</v>
      </c>
      <c r="P55" s="28"/>
      <c r="Q55" s="34">
        <f t="shared" si="15"/>
        <v>890000</v>
      </c>
      <c r="R55" s="28"/>
      <c r="S55" s="34">
        <f t="shared" si="16"/>
        <v>890000</v>
      </c>
      <c r="T55" s="28"/>
      <c r="U55" s="34">
        <f t="shared" si="17"/>
        <v>890000</v>
      </c>
      <c r="V55"/>
      <c r="W55"/>
      <c r="X55"/>
      <c r="Y55"/>
    </row>
    <row r="56" spans="1:25" ht="66" customHeight="1">
      <c r="A56" s="29">
        <v>715</v>
      </c>
      <c r="B56" s="29" t="s">
        <v>107</v>
      </c>
      <c r="C56" s="41" t="s">
        <v>108</v>
      </c>
      <c r="D56" s="31">
        <v>1250000</v>
      </c>
      <c r="E56" s="39">
        <v>-50000</v>
      </c>
      <c r="F56" s="26"/>
      <c r="G56" s="34">
        <f>D56+F56</f>
        <v>1250000</v>
      </c>
      <c r="H56" s="26"/>
      <c r="I56" s="34"/>
      <c r="J56" s="36"/>
      <c r="K56" s="38">
        <f>D56+J56</f>
        <v>1250000</v>
      </c>
      <c r="L56" s="26"/>
      <c r="M56" s="34">
        <v>890000</v>
      </c>
      <c r="N56" s="26"/>
      <c r="O56" s="34">
        <f t="shared" si="14"/>
        <v>890000</v>
      </c>
      <c r="P56" s="28"/>
      <c r="Q56" s="34">
        <f t="shared" si="15"/>
        <v>890000</v>
      </c>
      <c r="R56" s="28"/>
      <c r="S56" s="34">
        <f t="shared" si="16"/>
        <v>890000</v>
      </c>
      <c r="T56" s="28"/>
      <c r="U56" s="34">
        <f t="shared" si="17"/>
        <v>890000</v>
      </c>
      <c r="V56"/>
      <c r="W56"/>
      <c r="X56"/>
      <c r="Y56"/>
    </row>
    <row r="57" spans="1:25" ht="76.5">
      <c r="A57" s="29">
        <v>715</v>
      </c>
      <c r="B57" s="29" t="s">
        <v>109</v>
      </c>
      <c r="C57" s="41" t="s">
        <v>110</v>
      </c>
      <c r="D57" s="31">
        <f t="shared" ref="D57:K57" si="23">D58</f>
        <v>310300</v>
      </c>
      <c r="E57" s="31">
        <f t="shared" si="23"/>
        <v>85000</v>
      </c>
      <c r="F57" s="31">
        <f t="shared" si="23"/>
        <v>0</v>
      </c>
      <c r="G57" s="31">
        <f t="shared" si="23"/>
        <v>310300</v>
      </c>
      <c r="H57" s="31">
        <f t="shared" si="23"/>
        <v>0</v>
      </c>
      <c r="I57" s="31">
        <f t="shared" si="23"/>
        <v>0</v>
      </c>
      <c r="J57" s="32">
        <f t="shared" si="23"/>
        <v>0</v>
      </c>
      <c r="K57" s="33">
        <f t="shared" si="23"/>
        <v>310300</v>
      </c>
      <c r="L57" s="26"/>
      <c r="M57" s="34">
        <f>M58</f>
        <v>521500</v>
      </c>
      <c r="N57" s="26"/>
      <c r="O57" s="34">
        <f t="shared" si="14"/>
        <v>521500</v>
      </c>
      <c r="P57" s="28"/>
      <c r="Q57" s="34">
        <f t="shared" si="15"/>
        <v>521500</v>
      </c>
      <c r="R57" s="28"/>
      <c r="S57" s="34">
        <f t="shared" si="16"/>
        <v>521500</v>
      </c>
      <c r="T57" s="28"/>
      <c r="U57" s="34">
        <f t="shared" si="17"/>
        <v>521500</v>
      </c>
      <c r="V57"/>
      <c r="W57"/>
      <c r="X57"/>
      <c r="Y57"/>
    </row>
    <row r="58" spans="1:25" ht="53.25" customHeight="1">
      <c r="A58" s="29">
        <v>715</v>
      </c>
      <c r="B58" s="29" t="s">
        <v>111</v>
      </c>
      <c r="C58" s="41" t="s">
        <v>112</v>
      </c>
      <c r="D58" s="31">
        <v>310300</v>
      </c>
      <c r="E58" s="39">
        <v>85000</v>
      </c>
      <c r="F58" s="26"/>
      <c r="G58" s="34">
        <f>D58+F58</f>
        <v>310300</v>
      </c>
      <c r="H58" s="26"/>
      <c r="I58" s="34"/>
      <c r="J58" s="36"/>
      <c r="K58" s="38">
        <f>D58+J58</f>
        <v>310300</v>
      </c>
      <c r="L58" s="26"/>
      <c r="M58" s="34">
        <v>521500</v>
      </c>
      <c r="N58" s="26"/>
      <c r="O58" s="34">
        <f t="shared" si="14"/>
        <v>521500</v>
      </c>
      <c r="P58" s="28"/>
      <c r="Q58" s="34">
        <f t="shared" si="15"/>
        <v>521500</v>
      </c>
      <c r="R58" s="28"/>
      <c r="S58" s="34">
        <f t="shared" si="16"/>
        <v>521500</v>
      </c>
      <c r="T58" s="28"/>
      <c r="U58" s="34">
        <f t="shared" si="17"/>
        <v>521500</v>
      </c>
      <c r="V58"/>
      <c r="W58"/>
      <c r="X58"/>
      <c r="Y58"/>
    </row>
    <row r="59" spans="1:25" ht="45.75" customHeight="1">
      <c r="A59" s="29">
        <v>715</v>
      </c>
      <c r="B59" s="29" t="s">
        <v>113</v>
      </c>
      <c r="C59" s="41" t="s">
        <v>114</v>
      </c>
      <c r="D59" s="31">
        <f t="shared" ref="D59:K59" si="24">D60</f>
        <v>55300</v>
      </c>
      <c r="E59" s="31">
        <f t="shared" si="24"/>
        <v>0</v>
      </c>
      <c r="F59" s="31">
        <f t="shared" si="24"/>
        <v>0</v>
      </c>
      <c r="G59" s="31">
        <f t="shared" si="24"/>
        <v>0</v>
      </c>
      <c r="H59" s="31">
        <f t="shared" si="24"/>
        <v>0</v>
      </c>
      <c r="I59" s="31">
        <f t="shared" si="24"/>
        <v>0</v>
      </c>
      <c r="J59" s="32">
        <f t="shared" si="24"/>
        <v>0</v>
      </c>
      <c r="K59" s="33">
        <f t="shared" si="24"/>
        <v>55300</v>
      </c>
      <c r="L59" s="26"/>
      <c r="M59" s="34">
        <f>M60</f>
        <v>57600</v>
      </c>
      <c r="N59" s="26"/>
      <c r="O59" s="34">
        <f t="shared" si="14"/>
        <v>57600</v>
      </c>
      <c r="P59" s="28"/>
      <c r="Q59" s="34">
        <f t="shared" si="15"/>
        <v>57600</v>
      </c>
      <c r="R59" s="28"/>
      <c r="S59" s="34">
        <f t="shared" si="16"/>
        <v>57600</v>
      </c>
      <c r="T59" s="28"/>
      <c r="U59" s="34">
        <f t="shared" si="17"/>
        <v>57600</v>
      </c>
      <c r="V59"/>
      <c r="W59"/>
      <c r="X59"/>
      <c r="Y59"/>
    </row>
    <row r="60" spans="1:25" ht="36.75" customHeight="1">
      <c r="A60" s="29">
        <v>715</v>
      </c>
      <c r="B60" s="29" t="s">
        <v>115</v>
      </c>
      <c r="C60" s="41" t="s">
        <v>116</v>
      </c>
      <c r="D60" s="31">
        <v>55300</v>
      </c>
      <c r="E60" s="39"/>
      <c r="F60" s="26"/>
      <c r="G60" s="34"/>
      <c r="H60" s="26"/>
      <c r="I60" s="34"/>
      <c r="J60" s="36"/>
      <c r="K60" s="37">
        <f>D60+J60</f>
        <v>55300</v>
      </c>
      <c r="L60" s="26"/>
      <c r="M60" s="34">
        <v>57600</v>
      </c>
      <c r="N60" s="26"/>
      <c r="O60" s="34">
        <f t="shared" si="14"/>
        <v>57600</v>
      </c>
      <c r="P60" s="28"/>
      <c r="Q60" s="34">
        <f t="shared" si="15"/>
        <v>57600</v>
      </c>
      <c r="R60" s="28"/>
      <c r="S60" s="34">
        <f t="shared" si="16"/>
        <v>57600</v>
      </c>
      <c r="T60" s="28"/>
      <c r="U60" s="34">
        <f t="shared" si="17"/>
        <v>57600</v>
      </c>
      <c r="V60"/>
      <c r="W60"/>
      <c r="X60"/>
      <c r="Y60"/>
    </row>
    <row r="61" spans="1:25" ht="24" customHeight="1">
      <c r="A61" s="29">
        <v>715</v>
      </c>
      <c r="B61" s="29" t="s">
        <v>117</v>
      </c>
      <c r="C61" s="41" t="s">
        <v>118</v>
      </c>
      <c r="D61" s="31">
        <f t="shared" ref="D61:K62" si="25">D62</f>
        <v>50000</v>
      </c>
      <c r="E61" s="31">
        <f t="shared" si="25"/>
        <v>18600</v>
      </c>
      <c r="F61" s="31">
        <f t="shared" si="25"/>
        <v>0</v>
      </c>
      <c r="G61" s="31">
        <f t="shared" si="25"/>
        <v>50000</v>
      </c>
      <c r="H61" s="31">
        <f t="shared" si="25"/>
        <v>0</v>
      </c>
      <c r="I61" s="31">
        <f t="shared" si="25"/>
        <v>0</v>
      </c>
      <c r="J61" s="32">
        <f t="shared" si="25"/>
        <v>0</v>
      </c>
      <c r="K61" s="33">
        <f t="shared" si="25"/>
        <v>50000</v>
      </c>
      <c r="L61" s="26"/>
      <c r="M61" s="34">
        <f>M62</f>
        <v>60000</v>
      </c>
      <c r="N61" s="26"/>
      <c r="O61" s="34">
        <f t="shared" si="14"/>
        <v>60000</v>
      </c>
      <c r="P61" s="28"/>
      <c r="Q61" s="34">
        <f t="shared" si="15"/>
        <v>60000</v>
      </c>
      <c r="R61" s="28"/>
      <c r="S61" s="34">
        <f t="shared" si="16"/>
        <v>60000</v>
      </c>
      <c r="T61" s="28"/>
      <c r="U61" s="34">
        <f t="shared" si="17"/>
        <v>60000</v>
      </c>
      <c r="V61"/>
      <c r="W61"/>
      <c r="X61"/>
      <c r="Y61"/>
    </row>
    <row r="62" spans="1:25" ht="36" customHeight="1">
      <c r="A62" s="29">
        <v>715</v>
      </c>
      <c r="B62" s="29" t="s">
        <v>119</v>
      </c>
      <c r="C62" s="41" t="s">
        <v>120</v>
      </c>
      <c r="D62" s="31">
        <f t="shared" si="25"/>
        <v>50000</v>
      </c>
      <c r="E62" s="31">
        <f t="shared" si="25"/>
        <v>18600</v>
      </c>
      <c r="F62" s="31">
        <f t="shared" si="25"/>
        <v>0</v>
      </c>
      <c r="G62" s="31">
        <f t="shared" si="25"/>
        <v>50000</v>
      </c>
      <c r="H62" s="31">
        <f t="shared" si="25"/>
        <v>0</v>
      </c>
      <c r="I62" s="31">
        <f t="shared" si="25"/>
        <v>0</v>
      </c>
      <c r="J62" s="32">
        <f t="shared" si="25"/>
        <v>0</v>
      </c>
      <c r="K62" s="33">
        <f t="shared" si="25"/>
        <v>50000</v>
      </c>
      <c r="L62" s="26"/>
      <c r="M62" s="34">
        <f>M63</f>
        <v>60000</v>
      </c>
      <c r="N62" s="26"/>
      <c r="O62" s="34">
        <f t="shared" si="14"/>
        <v>60000</v>
      </c>
      <c r="P62" s="28"/>
      <c r="Q62" s="34">
        <f t="shared" si="15"/>
        <v>60000</v>
      </c>
      <c r="R62" s="28"/>
      <c r="S62" s="34">
        <f t="shared" si="16"/>
        <v>60000</v>
      </c>
      <c r="T62" s="28"/>
      <c r="U62" s="34">
        <f t="shared" si="17"/>
        <v>60000</v>
      </c>
      <c r="V62"/>
      <c r="W62"/>
      <c r="X62"/>
      <c r="Y62"/>
    </row>
    <row r="63" spans="1:25" ht="40.5" customHeight="1">
      <c r="A63" s="29">
        <v>715</v>
      </c>
      <c r="B63" s="29" t="s">
        <v>121</v>
      </c>
      <c r="C63" s="41" t="s">
        <v>122</v>
      </c>
      <c r="D63" s="31">
        <v>50000</v>
      </c>
      <c r="E63" s="39">
        <v>18600</v>
      </c>
      <c r="F63" s="26"/>
      <c r="G63" s="34">
        <f>D63+F63</f>
        <v>50000</v>
      </c>
      <c r="H63" s="26"/>
      <c r="I63" s="34"/>
      <c r="J63" s="36"/>
      <c r="K63" s="37">
        <f>D63+J63</f>
        <v>50000</v>
      </c>
      <c r="L63" s="26"/>
      <c r="M63" s="34">
        <v>60000</v>
      </c>
      <c r="N63" s="26"/>
      <c r="O63" s="34">
        <f t="shared" si="14"/>
        <v>60000</v>
      </c>
      <c r="P63" s="28"/>
      <c r="Q63" s="34">
        <f t="shared" si="15"/>
        <v>60000</v>
      </c>
      <c r="R63" s="28"/>
      <c r="S63" s="34">
        <f t="shared" si="16"/>
        <v>60000</v>
      </c>
      <c r="T63" s="28"/>
      <c r="U63" s="34">
        <f t="shared" si="17"/>
        <v>60000</v>
      </c>
      <c r="V63"/>
      <c r="W63"/>
      <c r="X63"/>
      <c r="Y63"/>
    </row>
    <row r="64" spans="1:25" ht="76.5">
      <c r="A64" s="29">
        <v>715</v>
      </c>
      <c r="B64" s="29" t="s">
        <v>123</v>
      </c>
      <c r="C64" s="41" t="s">
        <v>124</v>
      </c>
      <c r="D64" s="31"/>
      <c r="E64" s="39"/>
      <c r="F64" s="26"/>
      <c r="G64" s="34"/>
      <c r="H64" s="26"/>
      <c r="I64" s="34"/>
      <c r="J64" s="36"/>
      <c r="K64" s="37"/>
      <c r="L64" s="26"/>
      <c r="M64" s="34">
        <v>993000</v>
      </c>
      <c r="N64" s="26"/>
      <c r="O64" s="34">
        <f t="shared" si="14"/>
        <v>993000</v>
      </c>
      <c r="P64" s="28"/>
      <c r="Q64" s="34">
        <f t="shared" si="15"/>
        <v>993000</v>
      </c>
      <c r="R64" s="28"/>
      <c r="S64" s="34">
        <f t="shared" si="16"/>
        <v>993000</v>
      </c>
      <c r="T64" s="28"/>
      <c r="U64" s="34">
        <f t="shared" si="17"/>
        <v>993000</v>
      </c>
      <c r="V64"/>
      <c r="W64"/>
      <c r="X64"/>
      <c r="Y64"/>
    </row>
    <row r="65" spans="1:25" ht="25.5">
      <c r="A65" s="47" t="s">
        <v>125</v>
      </c>
      <c r="B65" s="14" t="s">
        <v>126</v>
      </c>
      <c r="C65" s="22" t="s">
        <v>127</v>
      </c>
      <c r="D65" s="23">
        <f t="shared" ref="D65:K65" si="26">D66</f>
        <v>152000</v>
      </c>
      <c r="E65" s="23">
        <f t="shared" si="26"/>
        <v>0</v>
      </c>
      <c r="F65" s="23">
        <f t="shared" si="26"/>
        <v>0</v>
      </c>
      <c r="G65" s="23">
        <f t="shared" si="26"/>
        <v>152000</v>
      </c>
      <c r="H65" s="23">
        <f t="shared" si="26"/>
        <v>0</v>
      </c>
      <c r="I65" s="23">
        <f t="shared" si="26"/>
        <v>0</v>
      </c>
      <c r="J65" s="24">
        <f t="shared" si="26"/>
        <v>0</v>
      </c>
      <c r="K65" s="25">
        <f t="shared" si="26"/>
        <v>152000</v>
      </c>
      <c r="L65" s="26"/>
      <c r="M65" s="27">
        <f>M66</f>
        <v>52500</v>
      </c>
      <c r="N65" s="26"/>
      <c r="O65" s="34">
        <f t="shared" si="14"/>
        <v>52500</v>
      </c>
      <c r="P65" s="28"/>
      <c r="Q65" s="34">
        <f t="shared" si="15"/>
        <v>52500</v>
      </c>
      <c r="R65" s="28"/>
      <c r="S65" s="34">
        <f t="shared" si="16"/>
        <v>52500</v>
      </c>
      <c r="T65" s="28"/>
      <c r="U65" s="34">
        <f t="shared" si="17"/>
        <v>52500</v>
      </c>
      <c r="V65"/>
      <c r="W65"/>
      <c r="X65"/>
      <c r="Y65"/>
    </row>
    <row r="66" spans="1:25">
      <c r="A66" s="48" t="s">
        <v>125</v>
      </c>
      <c r="B66" s="29" t="s">
        <v>128</v>
      </c>
      <c r="C66" s="41" t="s">
        <v>129</v>
      </c>
      <c r="D66" s="31">
        <f t="shared" ref="D66:K66" si="27">D67+D68+D69+D70+D71</f>
        <v>152000</v>
      </c>
      <c r="E66" s="31">
        <f t="shared" si="27"/>
        <v>0</v>
      </c>
      <c r="F66" s="31">
        <f t="shared" si="27"/>
        <v>0</v>
      </c>
      <c r="G66" s="31">
        <f t="shared" si="27"/>
        <v>152000</v>
      </c>
      <c r="H66" s="31">
        <f t="shared" si="27"/>
        <v>0</v>
      </c>
      <c r="I66" s="31">
        <f t="shared" si="27"/>
        <v>0</v>
      </c>
      <c r="J66" s="32">
        <f t="shared" si="27"/>
        <v>0</v>
      </c>
      <c r="K66" s="33">
        <f t="shared" si="27"/>
        <v>152000</v>
      </c>
      <c r="L66" s="26"/>
      <c r="M66" s="34">
        <f>M67+M68+M69+M70+M71</f>
        <v>52500</v>
      </c>
      <c r="N66" s="26"/>
      <c r="O66" s="34">
        <f t="shared" si="14"/>
        <v>52500</v>
      </c>
      <c r="P66" s="28"/>
      <c r="Q66" s="34">
        <f t="shared" si="15"/>
        <v>52500</v>
      </c>
      <c r="R66" s="28"/>
      <c r="S66" s="34">
        <f t="shared" si="16"/>
        <v>52500</v>
      </c>
      <c r="T66" s="28"/>
      <c r="U66" s="34">
        <f t="shared" si="17"/>
        <v>52500</v>
      </c>
      <c r="V66"/>
      <c r="W66"/>
      <c r="X66"/>
      <c r="Y66"/>
    </row>
    <row r="67" spans="1:25" ht="25.5">
      <c r="A67" s="48" t="s">
        <v>125</v>
      </c>
      <c r="B67" s="29" t="s">
        <v>130</v>
      </c>
      <c r="C67" s="41" t="s">
        <v>131</v>
      </c>
      <c r="D67" s="31">
        <v>50000</v>
      </c>
      <c r="E67" s="35"/>
      <c r="F67" s="26"/>
      <c r="G67" s="34">
        <f>D67+F67</f>
        <v>50000</v>
      </c>
      <c r="H67" s="26"/>
      <c r="I67" s="34"/>
      <c r="J67" s="36"/>
      <c r="K67" s="38">
        <f>D67+J67</f>
        <v>50000</v>
      </c>
      <c r="L67" s="26"/>
      <c r="M67" s="34">
        <v>47500</v>
      </c>
      <c r="N67" s="26"/>
      <c r="O67" s="34">
        <f t="shared" si="14"/>
        <v>47500</v>
      </c>
      <c r="P67" s="28"/>
      <c r="Q67" s="34">
        <f t="shared" si="15"/>
        <v>47500</v>
      </c>
      <c r="R67" s="28"/>
      <c r="S67" s="34">
        <f t="shared" si="16"/>
        <v>47500</v>
      </c>
      <c r="T67" s="28"/>
      <c r="U67" s="34">
        <f t="shared" si="17"/>
        <v>47500</v>
      </c>
      <c r="V67"/>
      <c r="W67"/>
      <c r="X67"/>
      <c r="Y67"/>
    </row>
    <row r="68" spans="1:25" ht="0.75" customHeight="1">
      <c r="A68" s="48" t="s">
        <v>125</v>
      </c>
      <c r="B68" s="29" t="s">
        <v>132</v>
      </c>
      <c r="C68" s="41" t="s">
        <v>133</v>
      </c>
      <c r="D68" s="31">
        <v>0</v>
      </c>
      <c r="E68" s="35"/>
      <c r="F68" s="26"/>
      <c r="G68" s="34">
        <f>D68+F68</f>
        <v>0</v>
      </c>
      <c r="H68" s="26"/>
      <c r="I68" s="34"/>
      <c r="J68" s="36"/>
      <c r="K68" s="38">
        <f>D68+J68</f>
        <v>0</v>
      </c>
      <c r="L68" s="26"/>
      <c r="M68" s="34">
        <f>K68+L68</f>
        <v>0</v>
      </c>
      <c r="N68" s="26"/>
      <c r="O68" s="34">
        <f t="shared" si="14"/>
        <v>0</v>
      </c>
      <c r="P68" s="28"/>
      <c r="Q68" s="34">
        <f t="shared" si="15"/>
        <v>0</v>
      </c>
      <c r="R68" s="28"/>
      <c r="S68" s="34">
        <f t="shared" si="16"/>
        <v>0</v>
      </c>
      <c r="T68" s="28"/>
      <c r="U68" s="34">
        <f t="shared" si="17"/>
        <v>0</v>
      </c>
      <c r="V68"/>
      <c r="W68"/>
      <c r="X68"/>
      <c r="Y68"/>
    </row>
    <row r="69" spans="1:25">
      <c r="A69" s="48" t="s">
        <v>125</v>
      </c>
      <c r="B69" s="29" t="s">
        <v>134</v>
      </c>
      <c r="C69" s="41" t="s">
        <v>135</v>
      </c>
      <c r="D69" s="31">
        <v>0</v>
      </c>
      <c r="E69" s="35"/>
      <c r="F69" s="26"/>
      <c r="G69" s="34">
        <f>D69+F69</f>
        <v>0</v>
      </c>
      <c r="H69" s="26"/>
      <c r="I69" s="34"/>
      <c r="J69" s="36"/>
      <c r="K69" s="38">
        <f>D69+J69</f>
        <v>0</v>
      </c>
      <c r="L69" s="26"/>
      <c r="M69" s="34">
        <v>400</v>
      </c>
      <c r="N69" s="26"/>
      <c r="O69" s="34">
        <f t="shared" si="14"/>
        <v>400</v>
      </c>
      <c r="P69" s="28"/>
      <c r="Q69" s="34">
        <f t="shared" si="15"/>
        <v>400</v>
      </c>
      <c r="R69" s="28"/>
      <c r="S69" s="34">
        <f t="shared" si="16"/>
        <v>400</v>
      </c>
      <c r="T69" s="28"/>
      <c r="U69" s="34">
        <f t="shared" si="17"/>
        <v>400</v>
      </c>
      <c r="V69"/>
      <c r="W69"/>
      <c r="X69"/>
      <c r="Y69"/>
    </row>
    <row r="70" spans="1:25" ht="12" customHeight="1">
      <c r="A70" s="48" t="s">
        <v>125</v>
      </c>
      <c r="B70" s="29" t="s">
        <v>136</v>
      </c>
      <c r="C70" s="41" t="s">
        <v>137</v>
      </c>
      <c r="D70" s="31">
        <v>102000</v>
      </c>
      <c r="E70" s="35"/>
      <c r="F70" s="26"/>
      <c r="G70" s="34">
        <f>D70+F70</f>
        <v>102000</v>
      </c>
      <c r="H70" s="26"/>
      <c r="I70" s="34"/>
      <c r="J70" s="36"/>
      <c r="K70" s="38">
        <f>D70+J70</f>
        <v>102000</v>
      </c>
      <c r="L70" s="26"/>
      <c r="M70" s="34">
        <v>4600</v>
      </c>
      <c r="N70" s="26"/>
      <c r="O70" s="34">
        <f t="shared" si="14"/>
        <v>4600</v>
      </c>
      <c r="P70" s="28"/>
      <c r="Q70" s="34">
        <f t="shared" si="15"/>
        <v>4600</v>
      </c>
      <c r="R70" s="28"/>
      <c r="S70" s="34">
        <f t="shared" si="16"/>
        <v>4600</v>
      </c>
      <c r="T70" s="28"/>
      <c r="U70" s="34">
        <f t="shared" si="17"/>
        <v>4600</v>
      </c>
      <c r="V70"/>
      <c r="W70"/>
      <c r="X70"/>
      <c r="Y70"/>
    </row>
    <row r="71" spans="1:25" ht="15.75" hidden="1" customHeight="1">
      <c r="A71" s="47"/>
      <c r="B71" s="29" t="s">
        <v>138</v>
      </c>
      <c r="C71" s="49" t="s">
        <v>139</v>
      </c>
      <c r="D71" s="31">
        <v>0</v>
      </c>
      <c r="E71" s="35"/>
      <c r="F71" s="26"/>
      <c r="G71" s="34">
        <f>D71+F71</f>
        <v>0</v>
      </c>
      <c r="H71" s="26"/>
      <c r="I71" s="34"/>
      <c r="J71" s="36"/>
      <c r="K71" s="38">
        <f>D71+J71</f>
        <v>0</v>
      </c>
      <c r="L71" s="26"/>
      <c r="M71" s="34">
        <f>K71+L71</f>
        <v>0</v>
      </c>
      <c r="N71" s="26"/>
      <c r="O71" s="34">
        <f t="shared" si="14"/>
        <v>0</v>
      </c>
      <c r="P71" s="28"/>
      <c r="Q71" s="34">
        <f t="shared" si="15"/>
        <v>0</v>
      </c>
      <c r="R71" s="28"/>
      <c r="S71" s="34">
        <f t="shared" si="16"/>
        <v>0</v>
      </c>
      <c r="T71" s="28"/>
      <c r="U71" s="34">
        <f t="shared" si="17"/>
        <v>0</v>
      </c>
      <c r="V71"/>
      <c r="W71"/>
      <c r="X71"/>
      <c r="Y71"/>
    </row>
    <row r="72" spans="1:25" ht="29.25" customHeight="1">
      <c r="A72" s="14">
        <v>715</v>
      </c>
      <c r="B72" s="14" t="s">
        <v>140</v>
      </c>
      <c r="C72" s="22" t="s">
        <v>141</v>
      </c>
      <c r="D72" s="23" t="e">
        <f t="shared" ref="D72:K72" si="28">D80</f>
        <v>#REF!</v>
      </c>
      <c r="E72" s="23" t="e">
        <f t="shared" si="28"/>
        <v>#REF!</v>
      </c>
      <c r="F72" s="23" t="e">
        <f t="shared" si="28"/>
        <v>#REF!</v>
      </c>
      <c r="G72" s="23" t="e">
        <f t="shared" si="28"/>
        <v>#REF!</v>
      </c>
      <c r="H72" s="23" t="e">
        <f t="shared" si="28"/>
        <v>#REF!</v>
      </c>
      <c r="I72" s="23" t="e">
        <f t="shared" si="28"/>
        <v>#REF!</v>
      </c>
      <c r="J72" s="24" t="e">
        <f t="shared" si="28"/>
        <v>#REF!</v>
      </c>
      <c r="K72" s="25" t="e">
        <f t="shared" si="28"/>
        <v>#REF!</v>
      </c>
      <c r="L72" s="26"/>
      <c r="M72" s="27">
        <f>M73+M76</f>
        <v>6024100</v>
      </c>
      <c r="N72" s="26"/>
      <c r="O72" s="34">
        <f t="shared" si="14"/>
        <v>6024100</v>
      </c>
      <c r="P72" s="28"/>
      <c r="Q72" s="34">
        <f t="shared" si="15"/>
        <v>6024100</v>
      </c>
      <c r="R72" s="28"/>
      <c r="S72" s="34">
        <f t="shared" si="16"/>
        <v>6024100</v>
      </c>
      <c r="T72" s="28"/>
      <c r="U72" s="34">
        <f t="shared" si="17"/>
        <v>6024100</v>
      </c>
      <c r="V72"/>
      <c r="W72"/>
      <c r="X72"/>
      <c r="Y72"/>
    </row>
    <row r="73" spans="1:25" ht="15" customHeight="1">
      <c r="A73" s="29">
        <v>715</v>
      </c>
      <c r="B73" s="29" t="s">
        <v>142</v>
      </c>
      <c r="C73" s="41" t="s">
        <v>143</v>
      </c>
      <c r="D73" s="23" t="e">
        <f>#REF!</f>
        <v>#REF!</v>
      </c>
      <c r="E73" s="50" t="e">
        <f>#REF!</f>
        <v>#REF!</v>
      </c>
      <c r="F73" s="26"/>
      <c r="G73" s="34" t="e">
        <f>D73+F73</f>
        <v>#REF!</v>
      </c>
      <c r="H73" s="26"/>
      <c r="I73" s="34"/>
      <c r="J73" s="36"/>
      <c r="K73" s="37"/>
      <c r="L73" s="26"/>
      <c r="M73" s="34">
        <f>M74</f>
        <v>5276800</v>
      </c>
      <c r="N73" s="26"/>
      <c r="O73" s="34">
        <f t="shared" ref="O73:O104" si="29">M73+N73</f>
        <v>5276800</v>
      </c>
      <c r="P73" s="28"/>
      <c r="Q73" s="34">
        <f t="shared" ref="Q73:Q104" si="30">O73+P73</f>
        <v>5276800</v>
      </c>
      <c r="R73" s="28"/>
      <c r="S73" s="34">
        <f t="shared" ref="S73:S104" si="31">Q73+R73</f>
        <v>5276800</v>
      </c>
      <c r="T73" s="28"/>
      <c r="U73" s="34">
        <f t="shared" ref="U73:U104" si="32">S73+T73</f>
        <v>5276800</v>
      </c>
      <c r="V73"/>
      <c r="W73"/>
      <c r="X73"/>
      <c r="Y73"/>
    </row>
    <row r="74" spans="1:25" ht="12.75" customHeight="1">
      <c r="A74" s="29">
        <v>715</v>
      </c>
      <c r="B74" s="29" t="s">
        <v>144</v>
      </c>
      <c r="C74" s="41" t="s">
        <v>145</v>
      </c>
      <c r="D74" s="31"/>
      <c r="E74" s="50"/>
      <c r="F74" s="26"/>
      <c r="G74" s="34">
        <f>D74+F74</f>
        <v>0</v>
      </c>
      <c r="H74" s="26"/>
      <c r="I74" s="34"/>
      <c r="J74" s="36"/>
      <c r="K74" s="37"/>
      <c r="L74" s="26"/>
      <c r="M74" s="34">
        <f>M75</f>
        <v>5276800</v>
      </c>
      <c r="N74" s="26"/>
      <c r="O74" s="34">
        <f t="shared" si="29"/>
        <v>5276800</v>
      </c>
      <c r="P74" s="28"/>
      <c r="Q74" s="34">
        <f t="shared" si="30"/>
        <v>5276800</v>
      </c>
      <c r="R74" s="28"/>
      <c r="S74" s="34">
        <f t="shared" si="31"/>
        <v>5276800</v>
      </c>
      <c r="T74" s="28"/>
      <c r="U74" s="34">
        <f t="shared" si="32"/>
        <v>5276800</v>
      </c>
      <c r="V74"/>
      <c r="W74"/>
      <c r="X74"/>
      <c r="Y74"/>
    </row>
    <row r="75" spans="1:25" ht="38.25">
      <c r="A75" s="29">
        <v>715</v>
      </c>
      <c r="B75" s="29" t="s">
        <v>146</v>
      </c>
      <c r="C75" s="41" t="s">
        <v>147</v>
      </c>
      <c r="D75" s="31"/>
      <c r="E75" s="50"/>
      <c r="F75" s="26"/>
      <c r="G75" s="34">
        <f>D75+F75</f>
        <v>0</v>
      </c>
      <c r="H75" s="26"/>
      <c r="I75" s="34"/>
      <c r="J75" s="36"/>
      <c r="K75" s="37"/>
      <c r="L75" s="26"/>
      <c r="M75" s="34">
        <v>5276800</v>
      </c>
      <c r="N75" s="26"/>
      <c r="O75" s="34">
        <f t="shared" si="29"/>
        <v>5276800</v>
      </c>
      <c r="P75" s="28"/>
      <c r="Q75" s="34">
        <f t="shared" si="30"/>
        <v>5276800</v>
      </c>
      <c r="R75" s="28"/>
      <c r="S75" s="34">
        <f t="shared" si="31"/>
        <v>5276800</v>
      </c>
      <c r="T75" s="28"/>
      <c r="U75" s="34">
        <f t="shared" si="32"/>
        <v>5276800</v>
      </c>
      <c r="V75"/>
      <c r="W75"/>
      <c r="X75"/>
      <c r="Y75"/>
    </row>
    <row r="76" spans="1:25" ht="19.5" customHeight="1">
      <c r="A76" s="29">
        <v>715</v>
      </c>
      <c r="B76" s="29" t="s">
        <v>148</v>
      </c>
      <c r="C76" s="41" t="s">
        <v>149</v>
      </c>
      <c r="D76" s="31"/>
      <c r="E76" s="50"/>
      <c r="F76" s="26"/>
      <c r="G76" s="34">
        <f>D76+F76</f>
        <v>0</v>
      </c>
      <c r="H76" s="26"/>
      <c r="I76" s="34"/>
      <c r="J76" s="36"/>
      <c r="K76" s="37"/>
      <c r="L76" s="26"/>
      <c r="M76" s="34">
        <f>M77+M79</f>
        <v>747300</v>
      </c>
      <c r="N76" s="26"/>
      <c r="O76" s="34">
        <f t="shared" si="29"/>
        <v>747300</v>
      </c>
      <c r="P76" s="28"/>
      <c r="Q76" s="34">
        <f t="shared" si="30"/>
        <v>747300</v>
      </c>
      <c r="R76" s="28"/>
      <c r="S76" s="34">
        <f t="shared" si="31"/>
        <v>747300</v>
      </c>
      <c r="T76" s="28"/>
      <c r="U76" s="34">
        <f t="shared" si="32"/>
        <v>747300</v>
      </c>
      <c r="V76"/>
      <c r="W76"/>
      <c r="X76"/>
      <c r="Y76"/>
    </row>
    <row r="77" spans="1:25" ht="25.5">
      <c r="A77" s="29">
        <v>715</v>
      </c>
      <c r="B77" s="29" t="s">
        <v>150</v>
      </c>
      <c r="C77" s="41" t="s">
        <v>151</v>
      </c>
      <c r="D77" s="31"/>
      <c r="E77" s="50"/>
      <c r="F77" s="26"/>
      <c r="G77" s="34"/>
      <c r="H77" s="26"/>
      <c r="I77" s="34"/>
      <c r="J77" s="36"/>
      <c r="K77" s="37"/>
      <c r="L77" s="26"/>
      <c r="M77" s="34">
        <f>M78</f>
        <v>447300</v>
      </c>
      <c r="N77" s="26"/>
      <c r="O77" s="34">
        <f t="shared" si="29"/>
        <v>447300</v>
      </c>
      <c r="P77" s="28"/>
      <c r="Q77" s="34">
        <f t="shared" si="30"/>
        <v>447300</v>
      </c>
      <c r="R77" s="28"/>
      <c r="S77" s="34">
        <f t="shared" si="31"/>
        <v>447300</v>
      </c>
      <c r="T77" s="28"/>
      <c r="U77" s="34">
        <f t="shared" si="32"/>
        <v>447300</v>
      </c>
      <c r="V77"/>
      <c r="W77"/>
      <c r="X77"/>
      <c r="Y77"/>
    </row>
    <row r="78" spans="1:25" ht="33.75" customHeight="1">
      <c r="A78" s="29">
        <v>715</v>
      </c>
      <c r="B78" s="29" t="s">
        <v>152</v>
      </c>
      <c r="C78" s="41" t="s">
        <v>153</v>
      </c>
      <c r="D78" s="31"/>
      <c r="E78" s="50"/>
      <c r="F78" s="26"/>
      <c r="G78" s="34"/>
      <c r="H78" s="26"/>
      <c r="I78" s="34"/>
      <c r="J78" s="36"/>
      <c r="K78" s="37"/>
      <c r="L78" s="26"/>
      <c r="M78" s="34">
        <v>447300</v>
      </c>
      <c r="N78" s="26"/>
      <c r="O78" s="34">
        <f t="shared" si="29"/>
        <v>447300</v>
      </c>
      <c r="P78" s="28"/>
      <c r="Q78" s="34">
        <f t="shared" si="30"/>
        <v>447300</v>
      </c>
      <c r="R78" s="28"/>
      <c r="S78" s="34">
        <f t="shared" si="31"/>
        <v>447300</v>
      </c>
      <c r="T78" s="28"/>
      <c r="U78" s="34">
        <f t="shared" si="32"/>
        <v>447300</v>
      </c>
      <c r="V78"/>
      <c r="W78"/>
      <c r="X78"/>
      <c r="Y78"/>
    </row>
    <row r="79" spans="1:25" ht="22.5" customHeight="1">
      <c r="A79" s="29">
        <v>715</v>
      </c>
      <c r="B79" s="29" t="s">
        <v>154</v>
      </c>
      <c r="C79" s="41" t="s">
        <v>155</v>
      </c>
      <c r="D79" s="31"/>
      <c r="E79" s="50"/>
      <c r="F79" s="26"/>
      <c r="G79" s="34">
        <f>D79+F79</f>
        <v>0</v>
      </c>
      <c r="H79" s="26"/>
      <c r="I79" s="34"/>
      <c r="J79" s="36"/>
      <c r="K79" s="37"/>
      <c r="L79" s="26"/>
      <c r="M79" s="34">
        <f>M80</f>
        <v>300000</v>
      </c>
      <c r="N79" s="26"/>
      <c r="O79" s="34">
        <f t="shared" si="29"/>
        <v>300000</v>
      </c>
      <c r="P79" s="28"/>
      <c r="Q79" s="34">
        <f t="shared" si="30"/>
        <v>300000</v>
      </c>
      <c r="R79" s="28"/>
      <c r="S79" s="34">
        <f t="shared" si="31"/>
        <v>300000</v>
      </c>
      <c r="T79" s="28"/>
      <c r="U79" s="34">
        <f t="shared" si="32"/>
        <v>300000</v>
      </c>
      <c r="V79"/>
      <c r="W79"/>
      <c r="X79"/>
      <c r="Y79"/>
    </row>
    <row r="80" spans="1:25" ht="25.5" customHeight="1">
      <c r="A80" s="29">
        <v>715</v>
      </c>
      <c r="B80" s="29" t="s">
        <v>156</v>
      </c>
      <c r="C80" s="41" t="s">
        <v>157</v>
      </c>
      <c r="D80" s="31" t="e">
        <f>#REF!+#REF!</f>
        <v>#REF!</v>
      </c>
      <c r="E80" s="31" t="e">
        <f>#REF!+#REF!</f>
        <v>#REF!</v>
      </c>
      <c r="F80" s="31" t="e">
        <f>#REF!+#REF!</f>
        <v>#REF!</v>
      </c>
      <c r="G80" s="31" t="e">
        <f>#REF!+#REF!</f>
        <v>#REF!</v>
      </c>
      <c r="H80" s="31" t="e">
        <f>#REF!+#REF!</f>
        <v>#REF!</v>
      </c>
      <c r="I80" s="31" t="e">
        <f>#REF!+#REF!</f>
        <v>#REF!</v>
      </c>
      <c r="J80" s="32" t="e">
        <f>#REF!+#REF!</f>
        <v>#REF!</v>
      </c>
      <c r="K80" s="33" t="e">
        <f>#REF!+#REF!</f>
        <v>#REF!</v>
      </c>
      <c r="L80" s="26"/>
      <c r="M80" s="34">
        <v>300000</v>
      </c>
      <c r="N80" s="26"/>
      <c r="O80" s="34">
        <f t="shared" si="29"/>
        <v>300000</v>
      </c>
      <c r="P80" s="28"/>
      <c r="Q80" s="34">
        <f t="shared" si="30"/>
        <v>300000</v>
      </c>
      <c r="R80" s="28"/>
      <c r="S80" s="34">
        <f t="shared" si="31"/>
        <v>300000</v>
      </c>
      <c r="T80" s="28"/>
      <c r="U80" s="34">
        <f t="shared" si="32"/>
        <v>300000</v>
      </c>
      <c r="V80"/>
      <c r="W80"/>
      <c r="X80"/>
      <c r="Y80"/>
    </row>
    <row r="81" spans="1:25" ht="30" customHeight="1">
      <c r="A81" s="14">
        <v>715</v>
      </c>
      <c r="B81" s="14" t="s">
        <v>158</v>
      </c>
      <c r="C81" s="22" t="s">
        <v>159</v>
      </c>
      <c r="D81" s="23">
        <f t="shared" ref="D81:K81" si="33">D84+D82</f>
        <v>80000</v>
      </c>
      <c r="E81" s="23">
        <f t="shared" si="33"/>
        <v>87000</v>
      </c>
      <c r="F81" s="23">
        <f t="shared" si="33"/>
        <v>0</v>
      </c>
      <c r="G81" s="23">
        <f t="shared" si="33"/>
        <v>80000</v>
      </c>
      <c r="H81" s="23">
        <f t="shared" si="33"/>
        <v>0</v>
      </c>
      <c r="I81" s="23">
        <f t="shared" si="33"/>
        <v>0</v>
      </c>
      <c r="J81" s="24">
        <f t="shared" si="33"/>
        <v>0</v>
      </c>
      <c r="K81" s="25">
        <f t="shared" si="33"/>
        <v>80000</v>
      </c>
      <c r="L81" s="26"/>
      <c r="M81" s="27">
        <f>M82+M84</f>
        <v>90000</v>
      </c>
      <c r="N81" s="26"/>
      <c r="O81" s="34">
        <f t="shared" si="29"/>
        <v>90000</v>
      </c>
      <c r="P81" s="28"/>
      <c r="Q81" s="34">
        <f t="shared" si="30"/>
        <v>90000</v>
      </c>
      <c r="R81" s="28"/>
      <c r="S81" s="34">
        <f t="shared" si="31"/>
        <v>90000</v>
      </c>
      <c r="T81" s="28"/>
      <c r="U81" s="34">
        <f t="shared" si="32"/>
        <v>90000</v>
      </c>
      <c r="V81"/>
      <c r="W81"/>
      <c r="X81"/>
      <c r="Y81"/>
    </row>
    <row r="82" spans="1:25" ht="57" customHeight="1">
      <c r="A82" s="29">
        <v>715</v>
      </c>
      <c r="B82" s="29" t="s">
        <v>160</v>
      </c>
      <c r="C82" s="41" t="s">
        <v>161</v>
      </c>
      <c r="D82" s="31">
        <f t="shared" ref="D82:K82" si="34">D83</f>
        <v>30000</v>
      </c>
      <c r="E82" s="31">
        <f t="shared" si="34"/>
        <v>77000</v>
      </c>
      <c r="F82" s="31">
        <f t="shared" si="34"/>
        <v>0</v>
      </c>
      <c r="G82" s="31">
        <f t="shared" si="34"/>
        <v>30000</v>
      </c>
      <c r="H82" s="31">
        <f t="shared" si="34"/>
        <v>0</v>
      </c>
      <c r="I82" s="31">
        <f t="shared" si="34"/>
        <v>0</v>
      </c>
      <c r="J82" s="32">
        <f t="shared" si="34"/>
        <v>0</v>
      </c>
      <c r="K82" s="33">
        <f t="shared" si="34"/>
        <v>30000</v>
      </c>
      <c r="L82" s="26"/>
      <c r="M82" s="34">
        <f>M83</f>
        <v>40000</v>
      </c>
      <c r="N82" s="26"/>
      <c r="O82" s="34">
        <f t="shared" si="29"/>
        <v>40000</v>
      </c>
      <c r="P82" s="28"/>
      <c r="Q82" s="34">
        <f t="shared" si="30"/>
        <v>40000</v>
      </c>
      <c r="R82" s="28"/>
      <c r="S82" s="34">
        <f t="shared" si="31"/>
        <v>40000</v>
      </c>
      <c r="T82" s="28"/>
      <c r="U82" s="34">
        <f t="shared" si="32"/>
        <v>40000</v>
      </c>
      <c r="V82"/>
      <c r="W82"/>
      <c r="X82"/>
      <c r="Y82"/>
    </row>
    <row r="83" spans="1:25" ht="89.25">
      <c r="A83" s="29">
        <v>715</v>
      </c>
      <c r="B83" s="51" t="s">
        <v>162</v>
      </c>
      <c r="C83" s="41" t="s">
        <v>163</v>
      </c>
      <c r="D83" s="31">
        <v>30000</v>
      </c>
      <c r="E83" s="39">
        <v>77000</v>
      </c>
      <c r="F83" s="26"/>
      <c r="G83" s="34">
        <f>D83+F83</f>
        <v>30000</v>
      </c>
      <c r="H83" s="26"/>
      <c r="I83" s="34"/>
      <c r="J83" s="36"/>
      <c r="K83" s="37">
        <f>D83+J83</f>
        <v>30000</v>
      </c>
      <c r="L83" s="26"/>
      <c r="M83" s="34">
        <v>40000</v>
      </c>
      <c r="N83" s="26"/>
      <c r="O83" s="34">
        <f t="shared" si="29"/>
        <v>40000</v>
      </c>
      <c r="P83" s="28"/>
      <c r="Q83" s="34">
        <f t="shared" si="30"/>
        <v>40000</v>
      </c>
      <c r="R83" s="28"/>
      <c r="S83" s="34">
        <f t="shared" si="31"/>
        <v>40000</v>
      </c>
      <c r="T83" s="28"/>
      <c r="U83" s="34">
        <f t="shared" si="32"/>
        <v>40000</v>
      </c>
      <c r="V83"/>
      <c r="W83"/>
      <c r="X83"/>
      <c r="Y83"/>
    </row>
    <row r="84" spans="1:25" ht="25.5">
      <c r="A84" s="29">
        <v>715</v>
      </c>
      <c r="B84" s="29" t="s">
        <v>164</v>
      </c>
      <c r="C84" s="41" t="s">
        <v>165</v>
      </c>
      <c r="D84" s="31">
        <f t="shared" ref="D84:K85" si="35">D85</f>
        <v>50000</v>
      </c>
      <c r="E84" s="31">
        <f t="shared" si="35"/>
        <v>10000</v>
      </c>
      <c r="F84" s="31">
        <f t="shared" si="35"/>
        <v>0</v>
      </c>
      <c r="G84" s="31">
        <f t="shared" si="35"/>
        <v>50000</v>
      </c>
      <c r="H84" s="31">
        <f t="shared" si="35"/>
        <v>0</v>
      </c>
      <c r="I84" s="31">
        <f t="shared" si="35"/>
        <v>0</v>
      </c>
      <c r="J84" s="32">
        <f t="shared" si="35"/>
        <v>0</v>
      </c>
      <c r="K84" s="33">
        <f t="shared" si="35"/>
        <v>50000</v>
      </c>
      <c r="L84" s="26"/>
      <c r="M84" s="34">
        <f>M85</f>
        <v>50000</v>
      </c>
      <c r="N84" s="26"/>
      <c r="O84" s="34">
        <f t="shared" si="29"/>
        <v>50000</v>
      </c>
      <c r="P84" s="28"/>
      <c r="Q84" s="34">
        <f t="shared" si="30"/>
        <v>50000</v>
      </c>
      <c r="R84" s="28"/>
      <c r="S84" s="34">
        <f t="shared" si="31"/>
        <v>50000</v>
      </c>
      <c r="T84" s="28"/>
      <c r="U84" s="34">
        <f t="shared" si="32"/>
        <v>50000</v>
      </c>
      <c r="V84"/>
      <c r="W84"/>
      <c r="X84"/>
      <c r="Y84"/>
    </row>
    <row r="85" spans="1:25" ht="27.75" customHeight="1">
      <c r="A85" s="29">
        <v>715</v>
      </c>
      <c r="B85" s="29" t="s">
        <v>166</v>
      </c>
      <c r="C85" s="41" t="s">
        <v>167</v>
      </c>
      <c r="D85" s="31">
        <f t="shared" si="35"/>
        <v>50000</v>
      </c>
      <c r="E85" s="31">
        <f t="shared" si="35"/>
        <v>10000</v>
      </c>
      <c r="F85" s="31">
        <f t="shared" si="35"/>
        <v>0</v>
      </c>
      <c r="G85" s="31">
        <f t="shared" si="35"/>
        <v>50000</v>
      </c>
      <c r="H85" s="31">
        <f t="shared" si="35"/>
        <v>0</v>
      </c>
      <c r="I85" s="31">
        <f t="shared" si="35"/>
        <v>0</v>
      </c>
      <c r="J85" s="32">
        <f t="shared" si="35"/>
        <v>0</v>
      </c>
      <c r="K85" s="33">
        <f t="shared" si="35"/>
        <v>50000</v>
      </c>
      <c r="L85" s="26"/>
      <c r="M85" s="34">
        <f>M86</f>
        <v>50000</v>
      </c>
      <c r="N85" s="26"/>
      <c r="O85" s="34">
        <f t="shared" si="29"/>
        <v>50000</v>
      </c>
      <c r="P85" s="28"/>
      <c r="Q85" s="34">
        <f t="shared" si="30"/>
        <v>50000</v>
      </c>
      <c r="R85" s="28"/>
      <c r="S85" s="34">
        <f t="shared" si="31"/>
        <v>50000</v>
      </c>
      <c r="T85" s="28"/>
      <c r="U85" s="34">
        <f t="shared" si="32"/>
        <v>50000</v>
      </c>
      <c r="V85"/>
      <c r="W85"/>
      <c r="X85"/>
      <c r="Y85"/>
    </row>
    <row r="86" spans="1:25" ht="51">
      <c r="A86" s="29">
        <v>715</v>
      </c>
      <c r="B86" s="29" t="s">
        <v>168</v>
      </c>
      <c r="C86" s="41" t="s">
        <v>169</v>
      </c>
      <c r="D86" s="31">
        <v>50000</v>
      </c>
      <c r="E86" s="39">
        <v>10000</v>
      </c>
      <c r="F86" s="26"/>
      <c r="G86" s="34">
        <f>D86+F86</f>
        <v>50000</v>
      </c>
      <c r="H86" s="26"/>
      <c r="I86" s="34"/>
      <c r="J86" s="36"/>
      <c r="K86" s="37">
        <f>D86+J86</f>
        <v>50000</v>
      </c>
      <c r="L86" s="26"/>
      <c r="M86" s="34">
        <v>50000</v>
      </c>
      <c r="N86" s="26"/>
      <c r="O86" s="34">
        <f t="shared" si="29"/>
        <v>50000</v>
      </c>
      <c r="P86" s="28"/>
      <c r="Q86" s="34">
        <f t="shared" si="30"/>
        <v>50000</v>
      </c>
      <c r="R86" s="28"/>
      <c r="S86" s="34">
        <f t="shared" si="31"/>
        <v>50000</v>
      </c>
      <c r="T86" s="28"/>
      <c r="U86" s="34">
        <f t="shared" si="32"/>
        <v>50000</v>
      </c>
      <c r="V86"/>
      <c r="W86"/>
      <c r="X86"/>
      <c r="Y86"/>
    </row>
    <row r="87" spans="1:25" ht="25.5" hidden="1" customHeight="1">
      <c r="A87" s="29"/>
      <c r="B87" s="29" t="s">
        <v>170</v>
      </c>
      <c r="C87" s="41" t="s">
        <v>171</v>
      </c>
      <c r="D87" s="31"/>
      <c r="E87" s="35"/>
      <c r="F87" s="26"/>
      <c r="G87" s="34">
        <f>D87+F87</f>
        <v>0</v>
      </c>
      <c r="H87" s="26"/>
      <c r="I87" s="34">
        <f>G87+H87</f>
        <v>0</v>
      </c>
      <c r="J87" s="36"/>
      <c r="K87" s="37"/>
      <c r="L87" s="26"/>
      <c r="M87" s="34">
        <f>K87+L87</f>
        <v>0</v>
      </c>
      <c r="N87" s="26"/>
      <c r="O87" s="34">
        <f t="shared" si="29"/>
        <v>0</v>
      </c>
      <c r="P87" s="28"/>
      <c r="Q87" s="34">
        <f t="shared" si="30"/>
        <v>0</v>
      </c>
      <c r="R87" s="28"/>
      <c r="S87" s="34">
        <f t="shared" si="31"/>
        <v>0</v>
      </c>
      <c r="T87" s="28"/>
      <c r="U87" s="34">
        <f t="shared" si="32"/>
        <v>0</v>
      </c>
      <c r="V87"/>
      <c r="W87"/>
      <c r="X87"/>
      <c r="Y87"/>
    </row>
    <row r="88" spans="1:25" ht="22.5" hidden="1" customHeight="1">
      <c r="A88" s="29"/>
      <c r="B88" s="29" t="s">
        <v>172</v>
      </c>
      <c r="C88" s="41" t="s">
        <v>173</v>
      </c>
      <c r="D88" s="31"/>
      <c r="E88" s="35"/>
      <c r="F88" s="26"/>
      <c r="G88" s="34">
        <f>D88+F88</f>
        <v>0</v>
      </c>
      <c r="H88" s="26"/>
      <c r="I88" s="34">
        <f>G88+H88</f>
        <v>0</v>
      </c>
      <c r="J88" s="36"/>
      <c r="K88" s="37"/>
      <c r="L88" s="26"/>
      <c r="M88" s="34">
        <f>K88+L88</f>
        <v>0</v>
      </c>
      <c r="N88" s="26"/>
      <c r="O88" s="34">
        <f t="shared" si="29"/>
        <v>0</v>
      </c>
      <c r="P88" s="28"/>
      <c r="Q88" s="34">
        <f t="shared" si="30"/>
        <v>0</v>
      </c>
      <c r="R88" s="28"/>
      <c r="S88" s="34">
        <f t="shared" si="31"/>
        <v>0</v>
      </c>
      <c r="T88" s="28"/>
      <c r="U88" s="34">
        <f t="shared" si="32"/>
        <v>0</v>
      </c>
      <c r="V88"/>
      <c r="W88"/>
      <c r="X88"/>
      <c r="Y88"/>
    </row>
    <row r="89" spans="1:25" ht="19.5" customHeight="1">
      <c r="A89" s="14"/>
      <c r="B89" s="14" t="s">
        <v>174</v>
      </c>
      <c r="C89" s="22" t="s">
        <v>175</v>
      </c>
      <c r="D89" s="23" t="e">
        <f>D90+D91+D92+D93+#REF!+D94+#REF!+D103</f>
        <v>#REF!</v>
      </c>
      <c r="E89" s="23" t="e">
        <f>E90+E91+E92+E93+#REF!+E94+#REF!+E103</f>
        <v>#REF!</v>
      </c>
      <c r="F89" s="23" t="e">
        <f>F90+F91+F92+F93+#REF!+F94+#REF!+F103</f>
        <v>#REF!</v>
      </c>
      <c r="G89" s="23" t="e">
        <f>G90+G91+G92+G93+#REF!+G94+#REF!+G103</f>
        <v>#REF!</v>
      </c>
      <c r="H89" s="23" t="e">
        <f>H90+H91+H92+H93+#REF!+H94+#REF!+H103</f>
        <v>#REF!</v>
      </c>
      <c r="I89" s="23" t="e">
        <f>I90+I91+I92+I93+#REF!+I94+#REF!+I103</f>
        <v>#REF!</v>
      </c>
      <c r="J89" s="24" t="e">
        <f>J90+J91+J92+J93+#REF!+J94+#REF!+J103</f>
        <v>#REF!</v>
      </c>
      <c r="K89" s="25" t="e">
        <f>K90+K91+K92+K93+#REF!+K94+#REF!+K103</f>
        <v>#REF!</v>
      </c>
      <c r="L89" s="26"/>
      <c r="M89" s="27">
        <f>M90+M92+M94+M96+M99+M101+M103</f>
        <v>1417600</v>
      </c>
      <c r="N89" s="26"/>
      <c r="O89" s="34">
        <f t="shared" si="29"/>
        <v>1417600</v>
      </c>
      <c r="P89" s="28"/>
      <c r="Q89" s="34">
        <f t="shared" si="30"/>
        <v>1417600</v>
      </c>
      <c r="R89" s="28"/>
      <c r="S89" s="34">
        <f t="shared" si="31"/>
        <v>1417600</v>
      </c>
      <c r="T89" s="28"/>
      <c r="U89" s="34">
        <f t="shared" si="32"/>
        <v>1417600</v>
      </c>
      <c r="V89"/>
      <c r="W89"/>
      <c r="X89"/>
      <c r="Y89"/>
    </row>
    <row r="90" spans="1:25" ht="55.5" customHeight="1">
      <c r="A90" s="14">
        <v>715</v>
      </c>
      <c r="B90" s="45" t="s">
        <v>176</v>
      </c>
      <c r="C90" s="43" t="s">
        <v>177</v>
      </c>
      <c r="D90" s="31">
        <v>100000</v>
      </c>
      <c r="E90" s="23"/>
      <c r="F90" s="23"/>
      <c r="G90" s="23"/>
      <c r="H90" s="23"/>
      <c r="I90" s="23"/>
      <c r="J90" s="36"/>
      <c r="K90" s="38">
        <f>D90+J90</f>
        <v>100000</v>
      </c>
      <c r="L90" s="26"/>
      <c r="M90" s="44">
        <f>M91</f>
        <v>24000</v>
      </c>
      <c r="N90" s="26"/>
      <c r="O90" s="34">
        <f t="shared" si="29"/>
        <v>24000</v>
      </c>
      <c r="P90" s="28"/>
      <c r="Q90" s="34">
        <f t="shared" si="30"/>
        <v>24000</v>
      </c>
      <c r="R90" s="28"/>
      <c r="S90" s="34">
        <f t="shared" si="31"/>
        <v>24000</v>
      </c>
      <c r="T90" s="28"/>
      <c r="U90" s="34">
        <f t="shared" si="32"/>
        <v>24000</v>
      </c>
      <c r="V90"/>
      <c r="W90"/>
      <c r="X90"/>
      <c r="Y90"/>
    </row>
    <row r="91" spans="1:25" ht="51.75" customHeight="1">
      <c r="A91" s="14">
        <v>715</v>
      </c>
      <c r="B91" s="29" t="s">
        <v>178</v>
      </c>
      <c r="C91" s="41" t="s">
        <v>179</v>
      </c>
      <c r="D91" s="31">
        <v>5000</v>
      </c>
      <c r="E91" s="23"/>
      <c r="F91" s="23"/>
      <c r="G91" s="23"/>
      <c r="H91" s="23"/>
      <c r="I91" s="23"/>
      <c r="J91" s="36"/>
      <c r="K91" s="38">
        <f>D91+J91</f>
        <v>5000</v>
      </c>
      <c r="L91" s="26"/>
      <c r="M91" s="34">
        <v>24000</v>
      </c>
      <c r="N91" s="26"/>
      <c r="O91" s="34">
        <f t="shared" si="29"/>
        <v>24000</v>
      </c>
      <c r="P91" s="28"/>
      <c r="Q91" s="34">
        <f t="shared" si="30"/>
        <v>24000</v>
      </c>
      <c r="R91" s="28"/>
      <c r="S91" s="34">
        <f t="shared" si="31"/>
        <v>24000</v>
      </c>
      <c r="T91" s="28"/>
      <c r="U91" s="34">
        <f t="shared" si="32"/>
        <v>24000</v>
      </c>
      <c r="V91"/>
      <c r="W91"/>
      <c r="X91"/>
      <c r="Y91"/>
    </row>
    <row r="92" spans="1:25" ht="64.5" customHeight="1">
      <c r="A92" s="29">
        <v>715</v>
      </c>
      <c r="B92" s="45" t="s">
        <v>180</v>
      </c>
      <c r="C92" s="43" t="s">
        <v>181</v>
      </c>
      <c r="D92" s="31">
        <v>5000</v>
      </c>
      <c r="E92" s="39">
        <v>-20000</v>
      </c>
      <c r="F92" s="26"/>
      <c r="G92" s="34">
        <f>D92+F92</f>
        <v>5000</v>
      </c>
      <c r="H92" s="26"/>
      <c r="I92" s="34"/>
      <c r="J92" s="36"/>
      <c r="K92" s="38">
        <f>D92+J92</f>
        <v>5000</v>
      </c>
      <c r="L92" s="26"/>
      <c r="M92" s="44">
        <f>M93</f>
        <v>3000</v>
      </c>
      <c r="N92" s="26"/>
      <c r="O92" s="34">
        <f t="shared" si="29"/>
        <v>3000</v>
      </c>
      <c r="P92" s="28"/>
      <c r="Q92" s="34">
        <f t="shared" si="30"/>
        <v>3000</v>
      </c>
      <c r="R92" s="28"/>
      <c r="S92" s="34">
        <f t="shared" si="31"/>
        <v>3000</v>
      </c>
      <c r="T92" s="28"/>
      <c r="U92" s="34">
        <f t="shared" si="32"/>
        <v>3000</v>
      </c>
      <c r="V92"/>
      <c r="W92"/>
      <c r="X92"/>
      <c r="Y92"/>
    </row>
    <row r="93" spans="1:25" ht="76.5">
      <c r="A93" s="29">
        <v>715</v>
      </c>
      <c r="B93" s="29" t="s">
        <v>182</v>
      </c>
      <c r="C93" s="41" t="s">
        <v>183</v>
      </c>
      <c r="D93" s="31">
        <v>10000</v>
      </c>
      <c r="E93" s="39"/>
      <c r="F93" s="26"/>
      <c r="G93" s="34"/>
      <c r="H93" s="26"/>
      <c r="I93" s="34"/>
      <c r="J93" s="36"/>
      <c r="K93" s="38">
        <f>D93+J93</f>
        <v>10000</v>
      </c>
      <c r="L93" s="26"/>
      <c r="M93" s="34">
        <v>3000</v>
      </c>
      <c r="N93" s="26"/>
      <c r="O93" s="34">
        <f t="shared" si="29"/>
        <v>3000</v>
      </c>
      <c r="P93" s="28"/>
      <c r="Q93" s="34">
        <f t="shared" si="30"/>
        <v>3000</v>
      </c>
      <c r="R93" s="28"/>
      <c r="S93" s="34">
        <f t="shared" si="31"/>
        <v>3000</v>
      </c>
      <c r="T93" s="28"/>
      <c r="U93" s="34">
        <f t="shared" si="32"/>
        <v>3000</v>
      </c>
      <c r="V93"/>
      <c r="W93"/>
      <c r="X93"/>
      <c r="Y93"/>
    </row>
    <row r="94" spans="1:25" ht="67.5" customHeight="1">
      <c r="A94" s="29">
        <v>715</v>
      </c>
      <c r="B94" s="45" t="s">
        <v>184</v>
      </c>
      <c r="C94" s="43" t="s">
        <v>185</v>
      </c>
      <c r="D94" s="31">
        <v>50000</v>
      </c>
      <c r="E94" s="39"/>
      <c r="F94" s="26"/>
      <c r="G94" s="34"/>
      <c r="H94" s="26"/>
      <c r="I94" s="34"/>
      <c r="J94" s="36"/>
      <c r="K94" s="38">
        <f>D94+J94</f>
        <v>50000</v>
      </c>
      <c r="L94" s="26"/>
      <c r="M94" s="44">
        <f>M95</f>
        <v>80000</v>
      </c>
      <c r="N94" s="26"/>
      <c r="O94" s="34">
        <f t="shared" si="29"/>
        <v>80000</v>
      </c>
      <c r="P94" s="28"/>
      <c r="Q94" s="34">
        <f t="shared" si="30"/>
        <v>80000</v>
      </c>
      <c r="R94" s="28"/>
      <c r="S94" s="34">
        <f t="shared" si="31"/>
        <v>80000</v>
      </c>
      <c r="T94" s="28"/>
      <c r="U94" s="34">
        <f t="shared" si="32"/>
        <v>80000</v>
      </c>
      <c r="V94"/>
      <c r="W94"/>
      <c r="X94"/>
      <c r="Y94"/>
    </row>
    <row r="95" spans="1:25" ht="89.25">
      <c r="A95" s="29">
        <v>715</v>
      </c>
      <c r="B95" s="29" t="s">
        <v>186</v>
      </c>
      <c r="C95" s="41" t="s">
        <v>187</v>
      </c>
      <c r="D95" s="31"/>
      <c r="E95" s="39"/>
      <c r="F95" s="26"/>
      <c r="G95" s="34"/>
      <c r="H95" s="26"/>
      <c r="I95" s="34"/>
      <c r="J95" s="36"/>
      <c r="K95" s="38"/>
      <c r="L95" s="26"/>
      <c r="M95" s="34">
        <v>80000</v>
      </c>
      <c r="N95" s="26"/>
      <c r="O95" s="34">
        <f t="shared" si="29"/>
        <v>80000</v>
      </c>
      <c r="P95" s="28"/>
      <c r="Q95" s="34">
        <f t="shared" si="30"/>
        <v>80000</v>
      </c>
      <c r="R95" s="28"/>
      <c r="S95" s="34">
        <f t="shared" si="31"/>
        <v>80000</v>
      </c>
      <c r="T95" s="28"/>
      <c r="U95" s="34">
        <f t="shared" si="32"/>
        <v>80000</v>
      </c>
      <c r="V95"/>
      <c r="W95"/>
      <c r="X95"/>
      <c r="Y95"/>
    </row>
    <row r="96" spans="1:25" ht="50.25" customHeight="1">
      <c r="A96" s="29">
        <v>715</v>
      </c>
      <c r="B96" s="45" t="s">
        <v>188</v>
      </c>
      <c r="C96" s="43" t="s">
        <v>189</v>
      </c>
      <c r="D96" s="31"/>
      <c r="E96" s="39"/>
      <c r="F96" s="26"/>
      <c r="G96" s="34"/>
      <c r="H96" s="26"/>
      <c r="I96" s="34"/>
      <c r="J96" s="36"/>
      <c r="K96" s="38"/>
      <c r="L96" s="26"/>
      <c r="M96" s="44">
        <f>M97+M98</f>
        <v>15500</v>
      </c>
      <c r="N96" s="26"/>
      <c r="O96" s="34">
        <f t="shared" si="29"/>
        <v>15500</v>
      </c>
      <c r="P96" s="28"/>
      <c r="Q96" s="34">
        <f t="shared" si="30"/>
        <v>15500</v>
      </c>
      <c r="R96" s="28"/>
      <c r="S96" s="34">
        <f t="shared" si="31"/>
        <v>15500</v>
      </c>
      <c r="T96" s="28"/>
      <c r="U96" s="34">
        <f t="shared" si="32"/>
        <v>15500</v>
      </c>
      <c r="V96"/>
      <c r="W96"/>
      <c r="X96"/>
      <c r="Y96"/>
    </row>
    <row r="97" spans="1:25" ht="65.25" customHeight="1">
      <c r="A97" s="29">
        <v>715</v>
      </c>
      <c r="B97" s="29" t="s">
        <v>190</v>
      </c>
      <c r="C97" s="41" t="s">
        <v>191</v>
      </c>
      <c r="D97" s="31"/>
      <c r="E97" s="39"/>
      <c r="F97" s="26"/>
      <c r="G97" s="34"/>
      <c r="H97" s="26"/>
      <c r="I97" s="34"/>
      <c r="J97" s="36"/>
      <c r="K97" s="38"/>
      <c r="L97" s="26"/>
      <c r="M97" s="34">
        <v>10000</v>
      </c>
      <c r="N97" s="26"/>
      <c r="O97" s="34">
        <f t="shared" si="29"/>
        <v>10000</v>
      </c>
      <c r="P97" s="28"/>
      <c r="Q97" s="34">
        <f t="shared" si="30"/>
        <v>10000</v>
      </c>
      <c r="R97" s="28"/>
      <c r="S97" s="34">
        <f t="shared" si="31"/>
        <v>10000</v>
      </c>
      <c r="T97" s="28"/>
      <c r="U97" s="34">
        <f t="shared" si="32"/>
        <v>10000</v>
      </c>
      <c r="V97"/>
      <c r="W97"/>
      <c r="X97"/>
      <c r="Y97"/>
    </row>
    <row r="98" spans="1:25" ht="76.5" customHeight="1">
      <c r="A98" s="29">
        <v>715</v>
      </c>
      <c r="B98" s="29" t="s">
        <v>192</v>
      </c>
      <c r="C98" s="41" t="s">
        <v>193</v>
      </c>
      <c r="D98" s="31"/>
      <c r="E98" s="39"/>
      <c r="F98" s="26"/>
      <c r="G98" s="34"/>
      <c r="H98" s="26"/>
      <c r="I98" s="34"/>
      <c r="J98" s="36"/>
      <c r="K98" s="38"/>
      <c r="L98" s="26"/>
      <c r="M98" s="34">
        <v>5500</v>
      </c>
      <c r="N98" s="26"/>
      <c r="O98" s="34">
        <f t="shared" si="29"/>
        <v>5500</v>
      </c>
      <c r="P98" s="28"/>
      <c r="Q98" s="34">
        <f t="shared" si="30"/>
        <v>5500</v>
      </c>
      <c r="R98" s="28"/>
      <c r="S98" s="34">
        <f t="shared" si="31"/>
        <v>5500</v>
      </c>
      <c r="T98" s="28"/>
      <c r="U98" s="34">
        <f t="shared" si="32"/>
        <v>5500</v>
      </c>
      <c r="V98"/>
      <c r="W98"/>
      <c r="X98"/>
      <c r="Y98"/>
    </row>
    <row r="99" spans="1:25" ht="78" customHeight="1">
      <c r="A99" s="29">
        <v>715</v>
      </c>
      <c r="B99" s="45" t="s">
        <v>194</v>
      </c>
      <c r="C99" s="43" t="s">
        <v>195</v>
      </c>
      <c r="D99" s="31"/>
      <c r="E99" s="39"/>
      <c r="F99" s="26"/>
      <c r="G99" s="34"/>
      <c r="H99" s="26"/>
      <c r="I99" s="34"/>
      <c r="J99" s="36"/>
      <c r="K99" s="38"/>
      <c r="L99" s="26"/>
      <c r="M99" s="34">
        <f>M100</f>
        <v>587500</v>
      </c>
      <c r="N99" s="26"/>
      <c r="O99" s="34">
        <f t="shared" si="29"/>
        <v>587500</v>
      </c>
      <c r="P99" s="28"/>
      <c r="Q99" s="34">
        <f t="shared" si="30"/>
        <v>587500</v>
      </c>
      <c r="R99" s="28"/>
      <c r="S99" s="34">
        <f t="shared" si="31"/>
        <v>587500</v>
      </c>
      <c r="T99" s="28"/>
      <c r="U99" s="34">
        <f t="shared" si="32"/>
        <v>587500</v>
      </c>
      <c r="V99"/>
      <c r="W99"/>
      <c r="X99"/>
      <c r="Y99"/>
    </row>
    <row r="100" spans="1:25" ht="68.25" customHeight="1">
      <c r="A100" s="29">
        <v>715</v>
      </c>
      <c r="B100" s="29" t="s">
        <v>196</v>
      </c>
      <c r="C100" s="41" t="s">
        <v>197</v>
      </c>
      <c r="D100" s="31"/>
      <c r="E100" s="39"/>
      <c r="F100" s="26"/>
      <c r="G100" s="34"/>
      <c r="H100" s="26"/>
      <c r="I100" s="34"/>
      <c r="J100" s="36"/>
      <c r="K100" s="38"/>
      <c r="L100" s="26"/>
      <c r="M100" s="34">
        <v>587500</v>
      </c>
      <c r="N100" s="26"/>
      <c r="O100" s="34">
        <f t="shared" si="29"/>
        <v>587500</v>
      </c>
      <c r="P100" s="28"/>
      <c r="Q100" s="34">
        <f t="shared" si="30"/>
        <v>587500</v>
      </c>
      <c r="R100" s="28"/>
      <c r="S100" s="34">
        <f t="shared" si="31"/>
        <v>587500</v>
      </c>
      <c r="T100" s="28"/>
      <c r="U100" s="34">
        <f t="shared" si="32"/>
        <v>587500</v>
      </c>
      <c r="V100"/>
      <c r="W100"/>
      <c r="X100"/>
      <c r="Y100"/>
    </row>
    <row r="101" spans="1:25" ht="65.25" customHeight="1">
      <c r="A101" s="29">
        <v>715</v>
      </c>
      <c r="B101" s="45" t="s">
        <v>198</v>
      </c>
      <c r="C101" s="43" t="s">
        <v>199</v>
      </c>
      <c r="D101" s="31"/>
      <c r="E101" s="39"/>
      <c r="F101" s="26"/>
      <c r="G101" s="34"/>
      <c r="H101" s="26"/>
      <c r="I101" s="34"/>
      <c r="J101" s="36"/>
      <c r="K101" s="38"/>
      <c r="L101" s="26"/>
      <c r="M101" s="34">
        <f>M102</f>
        <v>207600</v>
      </c>
      <c r="N101" s="26"/>
      <c r="O101" s="34">
        <f t="shared" si="29"/>
        <v>207600</v>
      </c>
      <c r="P101" s="28"/>
      <c r="Q101" s="34">
        <f t="shared" si="30"/>
        <v>207600</v>
      </c>
      <c r="R101" s="28"/>
      <c r="S101" s="34">
        <f t="shared" si="31"/>
        <v>207600</v>
      </c>
      <c r="T101" s="28"/>
      <c r="U101" s="34">
        <f t="shared" si="32"/>
        <v>207600</v>
      </c>
      <c r="V101"/>
      <c r="W101"/>
      <c r="X101"/>
      <c r="Y101"/>
    </row>
    <row r="102" spans="1:25" ht="48.75" customHeight="1">
      <c r="A102" s="29">
        <v>715</v>
      </c>
      <c r="B102" s="29" t="s">
        <v>200</v>
      </c>
      <c r="C102" s="41" t="s">
        <v>201</v>
      </c>
      <c r="D102" s="31"/>
      <c r="E102" s="39"/>
      <c r="F102" s="26"/>
      <c r="G102" s="34"/>
      <c r="H102" s="26"/>
      <c r="I102" s="34"/>
      <c r="J102" s="36"/>
      <c r="K102" s="38"/>
      <c r="L102" s="26"/>
      <c r="M102" s="34">
        <v>207600</v>
      </c>
      <c r="N102" s="26"/>
      <c r="O102" s="34">
        <f t="shared" si="29"/>
        <v>207600</v>
      </c>
      <c r="P102" s="28"/>
      <c r="Q102" s="34">
        <f t="shared" si="30"/>
        <v>207600</v>
      </c>
      <c r="R102" s="28"/>
      <c r="S102" s="34">
        <f t="shared" si="31"/>
        <v>207600</v>
      </c>
      <c r="T102" s="28"/>
      <c r="U102" s="34">
        <f t="shared" si="32"/>
        <v>207600</v>
      </c>
      <c r="V102"/>
      <c r="W102"/>
      <c r="X102"/>
      <c r="Y102"/>
    </row>
    <row r="103" spans="1:25" ht="19.5" customHeight="1">
      <c r="A103" s="29">
        <v>715</v>
      </c>
      <c r="B103" s="45" t="s">
        <v>202</v>
      </c>
      <c r="C103" s="43" t="s">
        <v>203</v>
      </c>
      <c r="D103" s="31">
        <f t="shared" ref="D103:K103" si="36">D104</f>
        <v>330000</v>
      </c>
      <c r="E103" s="31">
        <f t="shared" si="36"/>
        <v>0</v>
      </c>
      <c r="F103" s="31">
        <f t="shared" si="36"/>
        <v>0</v>
      </c>
      <c r="G103" s="31">
        <f t="shared" si="36"/>
        <v>330000</v>
      </c>
      <c r="H103" s="31">
        <f t="shared" si="36"/>
        <v>0</v>
      </c>
      <c r="I103" s="31">
        <f t="shared" si="36"/>
        <v>0</v>
      </c>
      <c r="J103" s="32">
        <f t="shared" si="36"/>
        <v>0</v>
      </c>
      <c r="K103" s="33">
        <f t="shared" si="36"/>
        <v>330000</v>
      </c>
      <c r="L103" s="26"/>
      <c r="M103" s="44">
        <f>M104</f>
        <v>500000</v>
      </c>
      <c r="N103" s="26"/>
      <c r="O103" s="34">
        <f t="shared" si="29"/>
        <v>500000</v>
      </c>
      <c r="P103" s="28"/>
      <c r="Q103" s="34">
        <f t="shared" si="30"/>
        <v>500000</v>
      </c>
      <c r="R103" s="28"/>
      <c r="S103" s="34">
        <f t="shared" si="31"/>
        <v>500000</v>
      </c>
      <c r="T103" s="28"/>
      <c r="U103" s="34">
        <f t="shared" si="32"/>
        <v>500000</v>
      </c>
      <c r="V103"/>
      <c r="W103"/>
      <c r="X103"/>
      <c r="Y103"/>
    </row>
    <row r="104" spans="1:25" ht="64.5" customHeight="1">
      <c r="A104" s="29">
        <v>715</v>
      </c>
      <c r="B104" s="29" t="s">
        <v>204</v>
      </c>
      <c r="C104" s="41" t="s">
        <v>205</v>
      </c>
      <c r="D104" s="31">
        <v>330000</v>
      </c>
      <c r="E104" s="35"/>
      <c r="F104" s="26"/>
      <c r="G104" s="34">
        <f>D104+F104</f>
        <v>330000</v>
      </c>
      <c r="H104" s="26"/>
      <c r="I104" s="34"/>
      <c r="J104" s="36"/>
      <c r="K104" s="37">
        <f>D104+J104</f>
        <v>330000</v>
      </c>
      <c r="L104" s="26"/>
      <c r="M104" s="34">
        <v>500000</v>
      </c>
      <c r="N104" s="26"/>
      <c r="O104" s="34">
        <f t="shared" si="29"/>
        <v>500000</v>
      </c>
      <c r="P104" s="28"/>
      <c r="Q104" s="34">
        <f t="shared" si="30"/>
        <v>500000</v>
      </c>
      <c r="R104" s="28"/>
      <c r="S104" s="34">
        <f t="shared" si="31"/>
        <v>500000</v>
      </c>
      <c r="T104" s="28"/>
      <c r="U104" s="34">
        <f t="shared" si="32"/>
        <v>500000</v>
      </c>
      <c r="V104"/>
      <c r="W104"/>
      <c r="X104"/>
      <c r="Y104"/>
    </row>
    <row r="105" spans="1:25" ht="21.75" customHeight="1">
      <c r="A105" s="14">
        <v>715</v>
      </c>
      <c r="B105" s="14" t="s">
        <v>206</v>
      </c>
      <c r="C105" s="22" t="s">
        <v>207</v>
      </c>
      <c r="D105" s="23"/>
      <c r="E105" s="35"/>
      <c r="F105" s="26"/>
      <c r="G105" s="34">
        <f>D105+F105</f>
        <v>0</v>
      </c>
      <c r="H105" s="26"/>
      <c r="I105" s="34"/>
      <c r="J105" s="36"/>
      <c r="K105" s="37"/>
      <c r="L105" s="26"/>
      <c r="M105" s="34">
        <f>K105+L105</f>
        <v>0</v>
      </c>
      <c r="N105" s="26"/>
      <c r="O105" s="34">
        <f t="shared" ref="O105:O120" si="37">M105+N105</f>
        <v>0</v>
      </c>
      <c r="P105" s="28"/>
      <c r="Q105" s="34">
        <f t="shared" ref="Q105:Q120" si="38">O105+P105</f>
        <v>0</v>
      </c>
      <c r="R105" s="28"/>
      <c r="S105" s="34">
        <f t="shared" ref="S105:S118" si="39">Q105+R105</f>
        <v>0</v>
      </c>
      <c r="T105" s="28"/>
      <c r="U105" s="34">
        <f t="shared" ref="U105:U118" si="40">S105+T105</f>
        <v>0</v>
      </c>
      <c r="V105"/>
      <c r="W105"/>
      <c r="X105"/>
      <c r="Y105"/>
    </row>
    <row r="106" spans="1:25" ht="31.5" hidden="1" customHeight="1">
      <c r="A106" s="29"/>
      <c r="B106" s="29" t="s">
        <v>208</v>
      </c>
      <c r="C106" s="41" t="s">
        <v>209</v>
      </c>
      <c r="D106" s="46"/>
      <c r="E106" s="35"/>
      <c r="F106" s="26"/>
      <c r="G106" s="34">
        <f>D106+F106</f>
        <v>0</v>
      </c>
      <c r="H106" s="26"/>
      <c r="I106" s="34"/>
      <c r="J106" s="36"/>
      <c r="K106" s="37"/>
      <c r="L106" s="26"/>
      <c r="M106" s="34">
        <f>K106+L106</f>
        <v>0</v>
      </c>
      <c r="N106" s="26"/>
      <c r="O106" s="34">
        <f t="shared" si="37"/>
        <v>0</v>
      </c>
      <c r="P106" s="28"/>
      <c r="Q106" s="34">
        <f t="shared" si="38"/>
        <v>0</v>
      </c>
      <c r="R106" s="28"/>
      <c r="S106" s="34">
        <f t="shared" si="39"/>
        <v>0</v>
      </c>
      <c r="T106" s="28"/>
      <c r="U106" s="34">
        <f t="shared" si="40"/>
        <v>0</v>
      </c>
      <c r="V106"/>
      <c r="W106"/>
      <c r="X106"/>
      <c r="Y106"/>
    </row>
    <row r="107" spans="1:25" ht="16.5" hidden="1" customHeight="1">
      <c r="A107" s="29"/>
      <c r="B107" s="29" t="s">
        <v>210</v>
      </c>
      <c r="C107" s="41" t="s">
        <v>211</v>
      </c>
      <c r="D107" s="31"/>
      <c r="E107" s="35"/>
      <c r="F107" s="26"/>
      <c r="G107" s="34">
        <f>D107+F107</f>
        <v>0</v>
      </c>
      <c r="H107" s="26"/>
      <c r="I107" s="34"/>
      <c r="J107" s="36"/>
      <c r="K107" s="37"/>
      <c r="L107" s="26"/>
      <c r="M107" s="34">
        <f>K107+L107</f>
        <v>0</v>
      </c>
      <c r="N107" s="26"/>
      <c r="O107" s="34">
        <f t="shared" si="37"/>
        <v>0</v>
      </c>
      <c r="P107" s="28"/>
      <c r="Q107" s="34">
        <f t="shared" si="38"/>
        <v>0</v>
      </c>
      <c r="R107" s="28"/>
      <c r="S107" s="34">
        <f t="shared" si="39"/>
        <v>0</v>
      </c>
      <c r="T107" s="28"/>
      <c r="U107" s="34">
        <f t="shared" si="40"/>
        <v>0</v>
      </c>
      <c r="V107"/>
      <c r="W107"/>
      <c r="X107"/>
      <c r="Y107"/>
    </row>
    <row r="108" spans="1:25" ht="23.25" hidden="1" customHeight="1">
      <c r="A108" s="29"/>
      <c r="B108" s="29" t="s">
        <v>212</v>
      </c>
      <c r="C108" s="41" t="s">
        <v>213</v>
      </c>
      <c r="D108" s="31"/>
      <c r="E108" s="35"/>
      <c r="F108" s="26"/>
      <c r="G108" s="34">
        <f>D108+F108</f>
        <v>0</v>
      </c>
      <c r="H108" s="26"/>
      <c r="I108" s="34"/>
      <c r="J108" s="36"/>
      <c r="K108" s="37"/>
      <c r="L108" s="26"/>
      <c r="M108" s="34">
        <f>K108+L108</f>
        <v>0</v>
      </c>
      <c r="N108" s="26"/>
      <c r="O108" s="34">
        <f t="shared" si="37"/>
        <v>0</v>
      </c>
      <c r="P108" s="28"/>
      <c r="Q108" s="34">
        <f t="shared" si="38"/>
        <v>0</v>
      </c>
      <c r="R108" s="28"/>
      <c r="S108" s="34">
        <f t="shared" si="39"/>
        <v>0</v>
      </c>
      <c r="T108" s="28"/>
      <c r="U108" s="34">
        <f t="shared" si="40"/>
        <v>0</v>
      </c>
      <c r="V108"/>
      <c r="W108"/>
      <c r="X108"/>
      <c r="Y108"/>
    </row>
    <row r="109" spans="1:25" ht="22.5" customHeight="1">
      <c r="A109" s="29"/>
      <c r="B109" s="14" t="s">
        <v>214</v>
      </c>
      <c r="C109" s="22" t="s">
        <v>215</v>
      </c>
      <c r="D109" s="23" t="e">
        <f>D110</f>
        <v>#REF!</v>
      </c>
      <c r="E109" s="52"/>
      <c r="F109" s="17"/>
      <c r="G109" s="27"/>
      <c r="H109" s="17"/>
      <c r="I109" s="27"/>
      <c r="J109" s="53" t="e">
        <f>J110</f>
        <v>#REF!</v>
      </c>
      <c r="K109" s="54" t="e">
        <f>K110</f>
        <v>#REF!</v>
      </c>
      <c r="L109" s="26" t="e">
        <f>L110</f>
        <v>#REF!</v>
      </c>
      <c r="M109" s="27">
        <f>M110</f>
        <v>559767207.78999996</v>
      </c>
      <c r="N109" s="17">
        <f>N110+N156</f>
        <v>12933398.449999999</v>
      </c>
      <c r="O109" s="27">
        <f t="shared" si="37"/>
        <v>572700606.24000001</v>
      </c>
      <c r="P109" s="17">
        <f>P110</f>
        <v>-1872618</v>
      </c>
      <c r="Q109" s="27">
        <f t="shared" si="38"/>
        <v>570827988.24000001</v>
      </c>
      <c r="R109" s="17">
        <f>R110+R156+R160</f>
        <v>8799616.9399999976</v>
      </c>
      <c r="S109" s="27">
        <f t="shared" si="39"/>
        <v>579627605.18000007</v>
      </c>
      <c r="T109" s="17">
        <f>T110+T156+T160</f>
        <v>85593089.330000013</v>
      </c>
      <c r="U109" s="27">
        <f t="shared" si="40"/>
        <v>665220694.51000011</v>
      </c>
      <c r="V109" s="55"/>
      <c r="W109"/>
      <c r="X109"/>
      <c r="Y109"/>
    </row>
    <row r="110" spans="1:25" ht="30" customHeight="1">
      <c r="A110" s="14"/>
      <c r="B110" s="15" t="s">
        <v>216</v>
      </c>
      <c r="C110" s="56" t="s">
        <v>217</v>
      </c>
      <c r="D110" s="23" t="e">
        <f t="shared" ref="D110:K110" si="41">D111+D114+D122+D149</f>
        <v>#REF!</v>
      </c>
      <c r="E110" s="23" t="e">
        <f t="shared" si="41"/>
        <v>#REF!</v>
      </c>
      <c r="F110" s="23" t="e">
        <f t="shared" si="41"/>
        <v>#REF!</v>
      </c>
      <c r="G110" s="23" t="e">
        <f t="shared" si="41"/>
        <v>#REF!</v>
      </c>
      <c r="H110" s="23" t="e">
        <f t="shared" si="41"/>
        <v>#REF!</v>
      </c>
      <c r="I110" s="23" t="e">
        <f t="shared" si="41"/>
        <v>#REF!</v>
      </c>
      <c r="J110" s="24" t="e">
        <f t="shared" si="41"/>
        <v>#REF!</v>
      </c>
      <c r="K110" s="25" t="e">
        <f t="shared" si="41"/>
        <v>#REF!</v>
      </c>
      <c r="L110" s="26" t="e">
        <f>L114+L122</f>
        <v>#REF!</v>
      </c>
      <c r="M110" s="27">
        <f>M111+M114+M122+M149</f>
        <v>559767207.78999996</v>
      </c>
      <c r="N110" s="17">
        <f>N114+N122+N149</f>
        <v>12648819.43</v>
      </c>
      <c r="O110" s="27">
        <f t="shared" si="37"/>
        <v>572416027.21999991</v>
      </c>
      <c r="P110" s="17">
        <f>P149</f>
        <v>-1872618</v>
      </c>
      <c r="Q110" s="27">
        <f t="shared" si="38"/>
        <v>570543409.21999991</v>
      </c>
      <c r="R110" s="17">
        <f>R149+R111+R114+R122</f>
        <v>8799616.9399999976</v>
      </c>
      <c r="S110" s="27">
        <f t="shared" si="39"/>
        <v>579343026.15999985</v>
      </c>
      <c r="T110" s="17">
        <f>T149+T111+T114+T122</f>
        <v>67688472.330000013</v>
      </c>
      <c r="U110" s="27">
        <f t="shared" si="40"/>
        <v>647031498.48999989</v>
      </c>
      <c r="V110"/>
      <c r="W110"/>
      <c r="X110" s="55"/>
      <c r="Y110"/>
    </row>
    <row r="111" spans="1:25" ht="26.25" customHeight="1">
      <c r="A111" s="29">
        <v>705</v>
      </c>
      <c r="B111" s="14" t="s">
        <v>218</v>
      </c>
      <c r="C111" s="57" t="s">
        <v>219</v>
      </c>
      <c r="D111" s="23" t="e">
        <f>D112+#REF!+D113</f>
        <v>#REF!</v>
      </c>
      <c r="E111" s="23" t="e">
        <f>E112+#REF!+E113</f>
        <v>#REF!</v>
      </c>
      <c r="F111" s="23" t="e">
        <f>F112+#REF!+F113</f>
        <v>#REF!</v>
      </c>
      <c r="G111" s="23" t="e">
        <f>G112+#REF!+G113</f>
        <v>#REF!</v>
      </c>
      <c r="H111" s="23" t="e">
        <f>H112+#REF!+H113</f>
        <v>#REF!</v>
      </c>
      <c r="I111" s="23" t="e">
        <f>I112+#REF!+I113</f>
        <v>#REF!</v>
      </c>
      <c r="J111" s="24" t="e">
        <f>J112+#REF!+J113</f>
        <v>#REF!</v>
      </c>
      <c r="K111" s="25" t="e">
        <f>K112+#REF!+K113</f>
        <v>#REF!</v>
      </c>
      <c r="L111" s="26"/>
      <c r="M111" s="27">
        <f>M112+M113</f>
        <v>178783400</v>
      </c>
      <c r="N111" s="26"/>
      <c r="O111" s="34">
        <f t="shared" si="37"/>
        <v>178783400</v>
      </c>
      <c r="P111" s="28"/>
      <c r="Q111" s="27">
        <f t="shared" si="38"/>
        <v>178783400</v>
      </c>
      <c r="R111" s="27">
        <f>R113</f>
        <v>1327363.46</v>
      </c>
      <c r="S111" s="27">
        <f t="shared" si="39"/>
        <v>180110763.46000001</v>
      </c>
      <c r="T111" s="27">
        <f>T113</f>
        <v>1719485.17</v>
      </c>
      <c r="U111" s="27">
        <f t="shared" si="40"/>
        <v>181830248.63</v>
      </c>
      <c r="V111" s="55"/>
      <c r="W111"/>
      <c r="X111"/>
      <c r="Y111"/>
    </row>
    <row r="112" spans="1:25" ht="37.5" customHeight="1">
      <c r="A112" s="29">
        <v>705</v>
      </c>
      <c r="B112" s="29" t="s">
        <v>220</v>
      </c>
      <c r="C112" s="41" t="s">
        <v>221</v>
      </c>
      <c r="D112" s="31">
        <v>156595200</v>
      </c>
      <c r="E112" s="35"/>
      <c r="F112" s="26"/>
      <c r="G112" s="34">
        <f>D112+F112</f>
        <v>156595200</v>
      </c>
      <c r="H112" s="26"/>
      <c r="I112" s="34"/>
      <c r="J112" s="36"/>
      <c r="K112" s="38">
        <f>D112+J112</f>
        <v>156595200</v>
      </c>
      <c r="L112" s="26"/>
      <c r="M112" s="34">
        <v>177261400</v>
      </c>
      <c r="N112" s="26"/>
      <c r="O112" s="34">
        <f t="shared" si="37"/>
        <v>177261400</v>
      </c>
      <c r="P112" s="28"/>
      <c r="Q112" s="34">
        <f t="shared" si="38"/>
        <v>177261400</v>
      </c>
      <c r="R112" s="28"/>
      <c r="S112" s="34">
        <f t="shared" si="39"/>
        <v>177261400</v>
      </c>
      <c r="T112" s="28"/>
      <c r="U112" s="34">
        <f t="shared" si="40"/>
        <v>177261400</v>
      </c>
      <c r="V112"/>
      <c r="W112"/>
      <c r="X112"/>
      <c r="Y112"/>
    </row>
    <row r="113" spans="1:25" ht="15" customHeight="1">
      <c r="A113" s="29">
        <v>705</v>
      </c>
      <c r="B113" s="29" t="s">
        <v>222</v>
      </c>
      <c r="C113" s="41" t="s">
        <v>223</v>
      </c>
      <c r="D113" s="31">
        <v>14645900</v>
      </c>
      <c r="E113" s="35"/>
      <c r="F113" s="26"/>
      <c r="G113" s="34">
        <f>D113+F113</f>
        <v>14645900</v>
      </c>
      <c r="H113" s="26"/>
      <c r="I113" s="34"/>
      <c r="J113" s="36"/>
      <c r="K113" s="38">
        <f>D113+J113</f>
        <v>14645900</v>
      </c>
      <c r="L113" s="26"/>
      <c r="M113" s="34">
        <v>1522000</v>
      </c>
      <c r="N113" s="26"/>
      <c r="O113" s="34">
        <f t="shared" si="37"/>
        <v>1522000</v>
      </c>
      <c r="P113" s="28"/>
      <c r="Q113" s="34">
        <f t="shared" si="38"/>
        <v>1522000</v>
      </c>
      <c r="R113" s="34">
        <v>1327363.46</v>
      </c>
      <c r="S113" s="34">
        <f t="shared" si="39"/>
        <v>2849363.46</v>
      </c>
      <c r="T113" s="34">
        <v>1719485.17</v>
      </c>
      <c r="U113" s="34">
        <f t="shared" si="40"/>
        <v>4568848.63</v>
      </c>
      <c r="V113" s="55"/>
      <c r="W113"/>
      <c r="X113"/>
      <c r="Y113"/>
    </row>
    <row r="114" spans="1:25" ht="27" customHeight="1">
      <c r="A114" s="29"/>
      <c r="B114" s="14" t="s">
        <v>224</v>
      </c>
      <c r="C114" s="22" t="s">
        <v>225</v>
      </c>
      <c r="D114" s="23" t="e">
        <f>D116+D117+#REF!+D119</f>
        <v>#REF!</v>
      </c>
      <c r="E114" s="23" t="e">
        <f>E116+E117+#REF!+E119</f>
        <v>#REF!</v>
      </c>
      <c r="F114" s="23" t="e">
        <f>F116+F117+#REF!+F119</f>
        <v>#REF!</v>
      </c>
      <c r="G114" s="23" t="e">
        <f>G116+G117+#REF!+G119</f>
        <v>#REF!</v>
      </c>
      <c r="H114" s="23"/>
      <c r="I114" s="23"/>
      <c r="J114" s="53" t="e">
        <f>#REF!+J119</f>
        <v>#REF!</v>
      </c>
      <c r="K114" s="54" t="e">
        <f>#REF!+K119</f>
        <v>#REF!</v>
      </c>
      <c r="L114" s="26" t="e">
        <f>#REF!+L118+L119</f>
        <v>#REF!</v>
      </c>
      <c r="M114" s="27">
        <f>M115+M116+M119</f>
        <v>82248002.760000005</v>
      </c>
      <c r="N114" s="17">
        <f>N115+N116+N119</f>
        <v>11622432.33</v>
      </c>
      <c r="O114" s="27">
        <f t="shared" si="37"/>
        <v>93870435.090000004</v>
      </c>
      <c r="P114" s="28"/>
      <c r="Q114" s="27">
        <f t="shared" si="38"/>
        <v>93870435.090000004</v>
      </c>
      <c r="R114" s="27">
        <f>R115+R116+R119</f>
        <v>2535501.7000000002</v>
      </c>
      <c r="S114" s="27">
        <f t="shared" si="39"/>
        <v>96405936.790000007</v>
      </c>
      <c r="T114" s="27">
        <f>T115+T116+T119</f>
        <v>47133112.760000005</v>
      </c>
      <c r="U114" s="27">
        <f t="shared" si="40"/>
        <v>143539049.55000001</v>
      </c>
      <c r="V114"/>
      <c r="W114"/>
      <c r="X114"/>
      <c r="Y114"/>
    </row>
    <row r="115" spans="1:25" ht="44.25" customHeight="1">
      <c r="A115" s="29">
        <v>715</v>
      </c>
      <c r="B115" s="29" t="s">
        <v>226</v>
      </c>
      <c r="C115" s="58" t="s">
        <v>227</v>
      </c>
      <c r="D115" s="23"/>
      <c r="E115" s="23"/>
      <c r="F115" s="23"/>
      <c r="G115" s="23"/>
      <c r="H115" s="23"/>
      <c r="I115" s="23"/>
      <c r="J115" s="53"/>
      <c r="K115" s="54"/>
      <c r="L115" s="26"/>
      <c r="M115" s="34">
        <v>0</v>
      </c>
      <c r="N115" s="26">
        <v>3438173</v>
      </c>
      <c r="O115" s="34">
        <f t="shared" si="37"/>
        <v>3438173</v>
      </c>
      <c r="P115" s="28"/>
      <c r="Q115" s="34">
        <f t="shared" si="38"/>
        <v>3438173</v>
      </c>
      <c r="R115" s="28"/>
      <c r="S115" s="34">
        <f t="shared" si="39"/>
        <v>3438173</v>
      </c>
      <c r="T115" s="28"/>
      <c r="U115" s="34">
        <f t="shared" si="40"/>
        <v>3438173</v>
      </c>
      <c r="V115" s="55"/>
      <c r="W115"/>
      <c r="X115"/>
      <c r="Y115"/>
    </row>
    <row r="116" spans="1:25" ht="33.75" customHeight="1">
      <c r="A116" s="29">
        <v>715</v>
      </c>
      <c r="B116" s="29" t="s">
        <v>228</v>
      </c>
      <c r="C116" s="41" t="s">
        <v>229</v>
      </c>
      <c r="D116" s="31"/>
      <c r="E116" s="35"/>
      <c r="F116" s="26"/>
      <c r="G116" s="34">
        <f>D116+F116</f>
        <v>0</v>
      </c>
      <c r="H116" s="26"/>
      <c r="I116" s="34"/>
      <c r="J116" s="36"/>
      <c r="K116" s="37"/>
      <c r="L116" s="26"/>
      <c r="M116" s="34">
        <f>K116+L116</f>
        <v>0</v>
      </c>
      <c r="N116" s="26">
        <v>11010450.52</v>
      </c>
      <c r="O116" s="34">
        <f t="shared" si="37"/>
        <v>11010450.52</v>
      </c>
      <c r="P116" s="28"/>
      <c r="Q116" s="34">
        <f t="shared" si="38"/>
        <v>11010450.52</v>
      </c>
      <c r="R116" s="28"/>
      <c r="S116" s="34">
        <f t="shared" si="39"/>
        <v>11010450.52</v>
      </c>
      <c r="T116" s="28"/>
      <c r="U116" s="34">
        <f t="shared" si="40"/>
        <v>11010450.52</v>
      </c>
      <c r="V116"/>
      <c r="W116"/>
      <c r="X116"/>
      <c r="Y116"/>
    </row>
    <row r="117" spans="1:25" ht="44.25" hidden="1" customHeight="1">
      <c r="A117" s="29"/>
      <c r="B117" s="29" t="s">
        <v>230</v>
      </c>
      <c r="C117" s="59" t="s">
        <v>231</v>
      </c>
      <c r="D117" s="31"/>
      <c r="E117" s="35"/>
      <c r="F117" s="26"/>
      <c r="G117" s="34">
        <f>D117+F117</f>
        <v>0</v>
      </c>
      <c r="H117" s="26"/>
      <c r="I117" s="34"/>
      <c r="J117" s="36"/>
      <c r="K117" s="37"/>
      <c r="L117" s="26"/>
      <c r="M117" s="34">
        <f>K117+L117</f>
        <v>0</v>
      </c>
      <c r="N117" s="26"/>
      <c r="O117" s="34">
        <f t="shared" si="37"/>
        <v>0</v>
      </c>
      <c r="P117" s="28"/>
      <c r="Q117" s="34">
        <f t="shared" si="38"/>
        <v>0</v>
      </c>
      <c r="R117" s="28"/>
      <c r="S117" s="34">
        <f t="shared" si="39"/>
        <v>0</v>
      </c>
      <c r="T117" s="28"/>
      <c r="U117" s="34">
        <f t="shared" si="40"/>
        <v>0</v>
      </c>
      <c r="V117"/>
      <c r="W117"/>
      <c r="X117"/>
      <c r="Y117"/>
    </row>
    <row r="118" spans="1:25" ht="31.5" hidden="1" customHeight="1">
      <c r="A118" s="29"/>
      <c r="B118" s="60" t="s">
        <v>232</v>
      </c>
      <c r="C118" s="58" t="s">
        <v>233</v>
      </c>
      <c r="D118" s="31"/>
      <c r="E118" s="35"/>
      <c r="F118" s="26"/>
      <c r="G118" s="34"/>
      <c r="H118" s="26"/>
      <c r="I118" s="34"/>
      <c r="J118" s="61"/>
      <c r="K118" s="38">
        <v>0</v>
      </c>
      <c r="L118" s="26">
        <v>50000</v>
      </c>
      <c r="M118" s="34"/>
      <c r="N118" s="26"/>
      <c r="O118" s="34">
        <f t="shared" si="37"/>
        <v>0</v>
      </c>
      <c r="P118" s="28"/>
      <c r="Q118" s="34">
        <f t="shared" si="38"/>
        <v>0</v>
      </c>
      <c r="R118" s="28"/>
      <c r="S118" s="34">
        <f t="shared" si="39"/>
        <v>0</v>
      </c>
      <c r="T118" s="28"/>
      <c r="U118" s="34">
        <f t="shared" si="40"/>
        <v>0</v>
      </c>
      <c r="V118"/>
      <c r="W118"/>
      <c r="X118"/>
      <c r="Y118"/>
    </row>
    <row r="119" spans="1:25" ht="23.25" customHeight="1">
      <c r="A119" s="29"/>
      <c r="B119" s="29" t="s">
        <v>234</v>
      </c>
      <c r="C119" s="58" t="s">
        <v>235</v>
      </c>
      <c r="D119" s="31">
        <f>D120</f>
        <v>8722700</v>
      </c>
      <c r="E119" s="35"/>
      <c r="F119" s="26"/>
      <c r="G119" s="34">
        <f>D119+F119</f>
        <v>8722700</v>
      </c>
      <c r="H119" s="26"/>
      <c r="I119" s="34"/>
      <c r="J119" s="61">
        <f>J120</f>
        <v>23172081.239999998</v>
      </c>
      <c r="K119" s="38">
        <f>K120</f>
        <v>31894781.239999998</v>
      </c>
      <c r="L119" s="26">
        <f>L120</f>
        <v>3483804.65</v>
      </c>
      <c r="M119" s="34">
        <f>M120</f>
        <v>82248002.760000005</v>
      </c>
      <c r="N119" s="26">
        <f>N120</f>
        <v>-2826191.19</v>
      </c>
      <c r="O119" s="34">
        <f t="shared" si="37"/>
        <v>79421811.570000008</v>
      </c>
      <c r="P119" s="28"/>
      <c r="Q119" s="34">
        <f t="shared" si="38"/>
        <v>79421811.570000008</v>
      </c>
      <c r="R119" s="34">
        <f>R120</f>
        <v>2535501.7000000002</v>
      </c>
      <c r="S119" s="34">
        <f>S120+S121</f>
        <v>81957313.270000011</v>
      </c>
      <c r="T119" s="34">
        <f>T120+T121</f>
        <v>47133112.760000005</v>
      </c>
      <c r="U119" s="34">
        <f>U120+U121</f>
        <v>129090426.03000002</v>
      </c>
      <c r="V119"/>
      <c r="W119"/>
      <c r="X119"/>
      <c r="Y119"/>
    </row>
    <row r="120" spans="1:25" ht="12.75" customHeight="1">
      <c r="A120" s="29">
        <v>715</v>
      </c>
      <c r="B120" s="29" t="s">
        <v>236</v>
      </c>
      <c r="C120" s="41" t="s">
        <v>237</v>
      </c>
      <c r="D120" s="31">
        <v>8722700</v>
      </c>
      <c r="E120" s="39"/>
      <c r="F120" s="26"/>
      <c r="G120" s="34">
        <f>D120+F120</f>
        <v>8722700</v>
      </c>
      <c r="H120" s="26"/>
      <c r="I120" s="34"/>
      <c r="J120" s="61">
        <v>23172081.239999998</v>
      </c>
      <c r="K120" s="38">
        <f>D120+J120</f>
        <v>31894781.239999998</v>
      </c>
      <c r="L120" s="26">
        <v>3483804.65</v>
      </c>
      <c r="M120" s="34">
        <v>82248002.760000005</v>
      </c>
      <c r="N120" s="26">
        <v>-2826191.19</v>
      </c>
      <c r="O120" s="34">
        <f t="shared" si="37"/>
        <v>79421811.570000008</v>
      </c>
      <c r="P120" s="62"/>
      <c r="Q120" s="34">
        <f t="shared" si="38"/>
        <v>79421811.570000008</v>
      </c>
      <c r="R120" s="34">
        <v>2535501.7000000002</v>
      </c>
      <c r="S120" s="34">
        <f>Q120+R120</f>
        <v>81957313.270000011</v>
      </c>
      <c r="T120" s="34">
        <v>45635793.560000002</v>
      </c>
      <c r="U120" s="63">
        <f>S120+T120</f>
        <v>127593106.83000001</v>
      </c>
      <c r="V120" s="64"/>
      <c r="W120" s="65"/>
      <c r="X120" s="65"/>
      <c r="Y120" s="65"/>
    </row>
    <row r="121" spans="1:25" ht="12.75" customHeight="1">
      <c r="A121" s="29">
        <v>735</v>
      </c>
      <c r="B121" s="29" t="s">
        <v>236</v>
      </c>
      <c r="C121" s="41" t="s">
        <v>237</v>
      </c>
      <c r="D121" s="31"/>
      <c r="E121" s="39"/>
      <c r="F121" s="26"/>
      <c r="G121" s="34"/>
      <c r="H121" s="26"/>
      <c r="I121" s="34"/>
      <c r="J121" s="61"/>
      <c r="K121" s="38"/>
      <c r="L121" s="26"/>
      <c r="M121" s="34"/>
      <c r="N121" s="26"/>
      <c r="O121" s="34"/>
      <c r="P121" s="62"/>
      <c r="Q121" s="34"/>
      <c r="R121" s="34"/>
      <c r="S121" s="34"/>
      <c r="T121" s="34">
        <v>1497319.2</v>
      </c>
      <c r="U121" s="34">
        <f>S121+T121</f>
        <v>1497319.2</v>
      </c>
      <c r="V121"/>
      <c r="W121"/>
    </row>
    <row r="122" spans="1:25" ht="31.5" customHeight="1">
      <c r="A122" s="29"/>
      <c r="B122" s="14" t="s">
        <v>238</v>
      </c>
      <c r="C122" s="57" t="s">
        <v>239</v>
      </c>
      <c r="D122" s="23">
        <f t="shared" ref="D122:K122" si="42">D123+D124+D125+D126+D127+D128+D129+D130+D131+D132+D133+D134+D135+D137+D138+D142+D143+D145+D146+D147</f>
        <v>263117200</v>
      </c>
      <c r="E122" s="23">
        <f t="shared" si="42"/>
        <v>180161500</v>
      </c>
      <c r="F122" s="23">
        <f t="shared" si="42"/>
        <v>0</v>
      </c>
      <c r="G122" s="23">
        <f t="shared" si="42"/>
        <v>250479800</v>
      </c>
      <c r="H122" s="23">
        <f t="shared" si="42"/>
        <v>0</v>
      </c>
      <c r="I122" s="23">
        <f t="shared" si="42"/>
        <v>0</v>
      </c>
      <c r="J122" s="24">
        <f t="shared" si="42"/>
        <v>95.799999999813735</v>
      </c>
      <c r="K122" s="25">
        <f t="shared" si="42"/>
        <v>263117295.80000001</v>
      </c>
      <c r="L122" s="26">
        <f>L129</f>
        <v>-113500</v>
      </c>
      <c r="M122" s="27">
        <f>M129+M142+M143+M145+M146+M147</f>
        <v>268327416.03</v>
      </c>
      <c r="N122" s="17">
        <f>N129</f>
        <v>-20</v>
      </c>
      <c r="O122" s="27">
        <f t="shared" ref="O122:O139" si="43">M122+N122</f>
        <v>268327396.03</v>
      </c>
      <c r="P122" s="28"/>
      <c r="Q122" s="27">
        <f>Q129+Q142+Q143+Q145+Q146+Q147+Q144</f>
        <v>268327396.03</v>
      </c>
      <c r="R122" s="27">
        <f>R129+R142+R143+R145+R146+R147+R144</f>
        <v>-3945441</v>
      </c>
      <c r="S122" s="27">
        <f>S129+S142+S143+S145+S146+S147+S144</f>
        <v>264381955.03</v>
      </c>
      <c r="T122" s="27">
        <f>T129+T142+T143+T145+T146+T147+T144</f>
        <v>15070899</v>
      </c>
      <c r="U122" s="27">
        <f>U129+U142+U143+U145+U146+U147+U144</f>
        <v>279452854.03000003</v>
      </c>
      <c r="V122"/>
      <c r="W122"/>
    </row>
    <row r="123" spans="1:25" ht="13.5" hidden="1" customHeight="1">
      <c r="A123" s="29"/>
      <c r="B123" s="29" t="s">
        <v>240</v>
      </c>
      <c r="C123" s="41" t="s">
        <v>241</v>
      </c>
      <c r="D123" s="31"/>
      <c r="E123" s="39">
        <v>0</v>
      </c>
      <c r="F123" s="26"/>
      <c r="G123" s="34">
        <f t="shared" ref="G123:G135" si="44">D123+F123</f>
        <v>0</v>
      </c>
      <c r="H123" s="26"/>
      <c r="I123" s="34"/>
      <c r="J123" s="36"/>
      <c r="K123" s="37"/>
      <c r="L123" s="26"/>
      <c r="M123" s="34">
        <f t="shared" ref="M123:M128" si="45">K123+L123</f>
        <v>0</v>
      </c>
      <c r="N123" s="26"/>
      <c r="O123" s="34">
        <f t="shared" si="43"/>
        <v>0</v>
      </c>
      <c r="P123" s="28"/>
      <c r="Q123" s="34">
        <f t="shared" ref="Q123:Q128" si="46">O123+P123</f>
        <v>0</v>
      </c>
      <c r="R123" s="27">
        <f>R130+R143+R145+R146+R147+R148</f>
        <v>16922616</v>
      </c>
      <c r="S123" s="34">
        <f t="shared" ref="S123:S128" si="47">Q123+R123</f>
        <v>16922616</v>
      </c>
      <c r="T123" s="27">
        <f>T130+T143+T145+T146+T147+T148</f>
        <v>0</v>
      </c>
      <c r="U123" s="34">
        <f t="shared" ref="U123:U128" si="48">S123+T123</f>
        <v>16922616</v>
      </c>
      <c r="V123"/>
      <c r="W123"/>
    </row>
    <row r="124" spans="1:25" ht="21" hidden="1" customHeight="1">
      <c r="A124" s="29"/>
      <c r="B124" s="29" t="s">
        <v>242</v>
      </c>
      <c r="C124" s="41" t="s">
        <v>243</v>
      </c>
      <c r="D124" s="31">
        <v>0</v>
      </c>
      <c r="E124" s="35"/>
      <c r="F124" s="26">
        <v>-618000</v>
      </c>
      <c r="G124" s="34">
        <f t="shared" si="44"/>
        <v>-618000</v>
      </c>
      <c r="H124" s="26"/>
      <c r="I124" s="34"/>
      <c r="J124" s="36"/>
      <c r="K124" s="37"/>
      <c r="L124" s="26"/>
      <c r="M124" s="34">
        <f t="shared" si="45"/>
        <v>0</v>
      </c>
      <c r="N124" s="26"/>
      <c r="O124" s="34">
        <f t="shared" si="43"/>
        <v>0</v>
      </c>
      <c r="P124" s="28"/>
      <c r="Q124" s="34">
        <f t="shared" si="46"/>
        <v>0</v>
      </c>
      <c r="R124" s="27">
        <f>R131+R145+R146+R147+R148+R149</f>
        <v>25804808.780000001</v>
      </c>
      <c r="S124" s="34">
        <f t="shared" si="47"/>
        <v>25804808.780000001</v>
      </c>
      <c r="T124" s="27">
        <f>T131+T145+T146+T147+T148+T149</f>
        <v>3764975.4</v>
      </c>
      <c r="U124" s="34">
        <f t="shared" si="48"/>
        <v>29569784.18</v>
      </c>
      <c r="V124"/>
      <c r="W124"/>
    </row>
    <row r="125" spans="1:25" ht="24.75" hidden="1" customHeight="1">
      <c r="A125" s="29"/>
      <c r="B125" s="29"/>
      <c r="C125" s="41"/>
      <c r="D125" s="31"/>
      <c r="E125" s="35"/>
      <c r="F125" s="26"/>
      <c r="G125" s="34">
        <f t="shared" si="44"/>
        <v>0</v>
      </c>
      <c r="H125" s="26"/>
      <c r="I125" s="34"/>
      <c r="J125" s="36"/>
      <c r="K125" s="37"/>
      <c r="L125" s="26"/>
      <c r="M125" s="34">
        <f t="shared" si="45"/>
        <v>0</v>
      </c>
      <c r="N125" s="26"/>
      <c r="O125" s="34">
        <f t="shared" si="43"/>
        <v>0</v>
      </c>
      <c r="P125" s="28"/>
      <c r="Q125" s="34">
        <f t="shared" si="46"/>
        <v>0</v>
      </c>
      <c r="R125" s="27">
        <f>R132+R146+R147+R148+R149+R150</f>
        <v>25804808.780000001</v>
      </c>
      <c r="S125" s="34">
        <f t="shared" si="47"/>
        <v>25804808.780000001</v>
      </c>
      <c r="T125" s="27">
        <f>T132+T146+T147+T148+T149+T150</f>
        <v>3764975.4</v>
      </c>
      <c r="U125" s="34">
        <f t="shared" si="48"/>
        <v>29569784.18</v>
      </c>
      <c r="V125"/>
      <c r="W125"/>
    </row>
    <row r="126" spans="1:25" ht="0.75" hidden="1" customHeight="1">
      <c r="A126" s="29"/>
      <c r="B126" s="29" t="s">
        <v>244</v>
      </c>
      <c r="C126" s="41" t="s">
        <v>245</v>
      </c>
      <c r="D126" s="31"/>
      <c r="E126" s="35"/>
      <c r="F126" s="26"/>
      <c r="G126" s="34">
        <f t="shared" si="44"/>
        <v>0</v>
      </c>
      <c r="H126" s="26"/>
      <c r="I126" s="34"/>
      <c r="J126" s="36"/>
      <c r="K126" s="37"/>
      <c r="L126" s="26"/>
      <c r="M126" s="34">
        <f t="shared" si="45"/>
        <v>0</v>
      </c>
      <c r="N126" s="26"/>
      <c r="O126" s="34">
        <f t="shared" si="43"/>
        <v>0</v>
      </c>
      <c r="P126" s="28"/>
      <c r="Q126" s="34">
        <f t="shared" si="46"/>
        <v>0</v>
      </c>
      <c r="R126" s="27">
        <f>R133+R147+R148+R149+R150+R151</f>
        <v>25804808.780000001</v>
      </c>
      <c r="S126" s="34">
        <f t="shared" si="47"/>
        <v>25804808.780000001</v>
      </c>
      <c r="T126" s="27">
        <f>T133+T147+T148+T149+T150+T151</f>
        <v>3764975.4</v>
      </c>
      <c r="U126" s="34">
        <f t="shared" si="48"/>
        <v>29569784.18</v>
      </c>
      <c r="V126"/>
      <c r="W126"/>
    </row>
    <row r="127" spans="1:25" ht="0.75" hidden="1" customHeight="1">
      <c r="A127" s="29"/>
      <c r="B127" s="29" t="s">
        <v>246</v>
      </c>
      <c r="C127" s="41" t="s">
        <v>247</v>
      </c>
      <c r="D127" s="31"/>
      <c r="E127" s="35"/>
      <c r="F127" s="26"/>
      <c r="G127" s="34">
        <f t="shared" si="44"/>
        <v>0</v>
      </c>
      <c r="H127" s="26"/>
      <c r="I127" s="34"/>
      <c r="J127" s="36"/>
      <c r="K127" s="37"/>
      <c r="L127" s="26"/>
      <c r="M127" s="34">
        <f t="shared" si="45"/>
        <v>0</v>
      </c>
      <c r="N127" s="26"/>
      <c r="O127" s="34">
        <f t="shared" si="43"/>
        <v>0</v>
      </c>
      <c r="P127" s="28"/>
      <c r="Q127" s="34">
        <f t="shared" si="46"/>
        <v>0</v>
      </c>
      <c r="R127" s="27">
        <f>R134+R148+R149+R150+R151+R152</f>
        <v>17343500.780000001</v>
      </c>
      <c r="S127" s="34">
        <f t="shared" si="47"/>
        <v>17343500.780000001</v>
      </c>
      <c r="T127" s="27">
        <f>T134+T148+T149+T150+T151+T152</f>
        <v>3764975.4</v>
      </c>
      <c r="U127" s="34">
        <f t="shared" si="48"/>
        <v>21108476.18</v>
      </c>
      <c r="V127"/>
      <c r="W127"/>
    </row>
    <row r="128" spans="1:25" ht="23.25" hidden="1" customHeight="1">
      <c r="A128" s="29"/>
      <c r="B128" s="29" t="s">
        <v>248</v>
      </c>
      <c r="C128" s="41" t="s">
        <v>249</v>
      </c>
      <c r="D128" s="31">
        <v>0</v>
      </c>
      <c r="E128" s="39">
        <v>0</v>
      </c>
      <c r="F128" s="26"/>
      <c r="G128" s="34">
        <f t="shared" si="44"/>
        <v>0</v>
      </c>
      <c r="H128" s="26"/>
      <c r="I128" s="34"/>
      <c r="J128" s="36"/>
      <c r="K128" s="37"/>
      <c r="L128" s="26"/>
      <c r="M128" s="34">
        <f t="shared" si="45"/>
        <v>0</v>
      </c>
      <c r="N128" s="26"/>
      <c r="O128" s="34">
        <f t="shared" si="43"/>
        <v>0</v>
      </c>
      <c r="P128" s="28"/>
      <c r="Q128" s="34">
        <f t="shared" si="46"/>
        <v>0</v>
      </c>
      <c r="R128" s="27">
        <f>R135+R149+R150+R151+R152+R153</f>
        <v>17764385.559999999</v>
      </c>
      <c r="S128" s="34">
        <f t="shared" si="47"/>
        <v>17764385.559999999</v>
      </c>
      <c r="T128" s="27">
        <f>T135+T149+T150+T151+T152+T153</f>
        <v>7529950.7999999998</v>
      </c>
      <c r="U128" s="34">
        <f t="shared" si="48"/>
        <v>25294336.359999999</v>
      </c>
      <c r="V128"/>
      <c r="W128"/>
    </row>
    <row r="129" spans="1:23" ht="39.75" customHeight="1">
      <c r="A129" s="29"/>
      <c r="B129" s="45" t="s">
        <v>250</v>
      </c>
      <c r="C129" s="43" t="s">
        <v>251</v>
      </c>
      <c r="D129" s="31">
        <v>238966800</v>
      </c>
      <c r="E129" s="39">
        <v>180161500</v>
      </c>
      <c r="F129" s="26"/>
      <c r="G129" s="34">
        <f t="shared" si="44"/>
        <v>238966800</v>
      </c>
      <c r="H129" s="26"/>
      <c r="I129" s="34"/>
      <c r="J129" s="61">
        <v>3926600</v>
      </c>
      <c r="K129" s="38">
        <f t="shared" ref="K129:K139" si="49">D129+J129</f>
        <v>242893400</v>
      </c>
      <c r="L129" s="26">
        <v>-113500</v>
      </c>
      <c r="M129" s="34">
        <v>254175849</v>
      </c>
      <c r="N129" s="26">
        <v>-20</v>
      </c>
      <c r="O129" s="34">
        <f t="shared" si="43"/>
        <v>254175829</v>
      </c>
      <c r="P129" s="28"/>
      <c r="Q129" s="34">
        <f>Q140+Q141</f>
        <v>254175829</v>
      </c>
      <c r="R129" s="34">
        <f>R140+R141</f>
        <v>-12415829</v>
      </c>
      <c r="S129" s="34">
        <f>S140+S141</f>
        <v>241760000</v>
      </c>
      <c r="T129" s="34">
        <f>T140+T141</f>
        <v>15070899</v>
      </c>
      <c r="U129" s="34">
        <f>U140+U141</f>
        <v>256830899</v>
      </c>
      <c r="V129"/>
      <c r="W129"/>
    </row>
    <row r="130" spans="1:23" ht="36" hidden="1" customHeight="1">
      <c r="A130" s="29"/>
      <c r="B130" s="29" t="s">
        <v>252</v>
      </c>
      <c r="C130" s="41" t="s">
        <v>253</v>
      </c>
      <c r="D130" s="31"/>
      <c r="E130" s="35"/>
      <c r="F130" s="26"/>
      <c r="G130" s="34">
        <f t="shared" si="44"/>
        <v>0</v>
      </c>
      <c r="H130" s="26"/>
      <c r="I130" s="34"/>
      <c r="J130" s="36"/>
      <c r="K130" s="66">
        <f t="shared" si="49"/>
        <v>0</v>
      </c>
      <c r="L130" s="26"/>
      <c r="M130" s="34"/>
      <c r="N130" s="26"/>
      <c r="O130" s="34">
        <f t="shared" si="43"/>
        <v>0</v>
      </c>
      <c r="P130" s="28"/>
      <c r="Q130" s="34">
        <f t="shared" ref="Q130:Q139" si="50">O130+P130</f>
        <v>0</v>
      </c>
      <c r="R130" s="28"/>
      <c r="S130" s="34">
        <f t="shared" ref="S130:S148" si="51">Q130+R130</f>
        <v>0</v>
      </c>
      <c r="T130" s="28"/>
      <c r="U130" s="34">
        <f t="shared" ref="U130:U148" si="52">S130+T130</f>
        <v>0</v>
      </c>
      <c r="V130"/>
      <c r="W130"/>
    </row>
    <row r="131" spans="1:23" ht="3" hidden="1" customHeight="1">
      <c r="A131" s="29"/>
      <c r="B131" s="29" t="s">
        <v>254</v>
      </c>
      <c r="C131" s="41" t="s">
        <v>255</v>
      </c>
      <c r="D131" s="31">
        <v>0</v>
      </c>
      <c r="E131" s="35"/>
      <c r="F131" s="26"/>
      <c r="G131" s="34">
        <f t="shared" si="44"/>
        <v>0</v>
      </c>
      <c r="H131" s="26"/>
      <c r="I131" s="34"/>
      <c r="J131" s="36"/>
      <c r="K131" s="66">
        <f t="shared" si="49"/>
        <v>0</v>
      </c>
      <c r="L131" s="26"/>
      <c r="M131" s="34"/>
      <c r="N131" s="26"/>
      <c r="O131" s="34">
        <f t="shared" si="43"/>
        <v>0</v>
      </c>
      <c r="P131" s="28"/>
      <c r="Q131" s="34">
        <f t="shared" si="50"/>
        <v>0</v>
      </c>
      <c r="R131" s="28"/>
      <c r="S131" s="34">
        <f t="shared" si="51"/>
        <v>0</v>
      </c>
      <c r="T131" s="28"/>
      <c r="U131" s="34">
        <f t="shared" si="52"/>
        <v>0</v>
      </c>
      <c r="V131"/>
      <c r="W131"/>
    </row>
    <row r="132" spans="1:23" ht="0.75" hidden="1" customHeight="1">
      <c r="A132" s="29"/>
      <c r="B132" s="29" t="s">
        <v>256</v>
      </c>
      <c r="C132" s="41" t="s">
        <v>257</v>
      </c>
      <c r="D132" s="31"/>
      <c r="E132" s="35"/>
      <c r="F132" s="26"/>
      <c r="G132" s="34">
        <f t="shared" si="44"/>
        <v>0</v>
      </c>
      <c r="H132" s="26"/>
      <c r="I132" s="34">
        <f>D132+H132</f>
        <v>0</v>
      </c>
      <c r="J132" s="36"/>
      <c r="K132" s="66">
        <f t="shared" si="49"/>
        <v>0</v>
      </c>
      <c r="L132" s="26"/>
      <c r="M132" s="34"/>
      <c r="N132" s="26"/>
      <c r="O132" s="34">
        <f t="shared" si="43"/>
        <v>0</v>
      </c>
      <c r="P132" s="28"/>
      <c r="Q132" s="34">
        <f t="shared" si="50"/>
        <v>0</v>
      </c>
      <c r="R132" s="28"/>
      <c r="S132" s="34">
        <f t="shared" si="51"/>
        <v>0</v>
      </c>
      <c r="T132" s="28"/>
      <c r="U132" s="34">
        <f t="shared" si="52"/>
        <v>0</v>
      </c>
      <c r="V132"/>
      <c r="W132"/>
    </row>
    <row r="133" spans="1:23" ht="48.75" hidden="1" customHeight="1">
      <c r="A133" s="29">
        <v>700</v>
      </c>
      <c r="B133" s="29" t="s">
        <v>258</v>
      </c>
      <c r="C133" s="41" t="s">
        <v>259</v>
      </c>
      <c r="D133" s="31"/>
      <c r="E133" s="35"/>
      <c r="F133" s="26"/>
      <c r="G133" s="34">
        <f t="shared" si="44"/>
        <v>0</v>
      </c>
      <c r="H133" s="26"/>
      <c r="I133" s="34">
        <f>D133+H133</f>
        <v>0</v>
      </c>
      <c r="J133" s="36"/>
      <c r="K133" s="66">
        <f t="shared" si="49"/>
        <v>0</v>
      </c>
      <c r="L133" s="26"/>
      <c r="M133" s="34"/>
      <c r="N133" s="26"/>
      <c r="O133" s="34">
        <f t="shared" si="43"/>
        <v>0</v>
      </c>
      <c r="P133" s="28"/>
      <c r="Q133" s="34">
        <f t="shared" si="50"/>
        <v>0</v>
      </c>
      <c r="R133" s="28"/>
      <c r="S133" s="34">
        <f t="shared" si="51"/>
        <v>0</v>
      </c>
      <c r="T133" s="28"/>
      <c r="U133" s="34">
        <f t="shared" si="52"/>
        <v>0</v>
      </c>
      <c r="V133"/>
      <c r="W133"/>
    </row>
    <row r="134" spans="1:23" ht="41.25" hidden="1" customHeight="1">
      <c r="A134" s="29"/>
      <c r="B134" s="29" t="s">
        <v>260</v>
      </c>
      <c r="C134" s="41" t="s">
        <v>261</v>
      </c>
      <c r="D134" s="31"/>
      <c r="E134" s="35"/>
      <c r="F134" s="26"/>
      <c r="G134" s="34">
        <f t="shared" si="44"/>
        <v>0</v>
      </c>
      <c r="H134" s="26"/>
      <c r="I134" s="34">
        <f>D134+H134</f>
        <v>0</v>
      </c>
      <c r="J134" s="36"/>
      <c r="K134" s="66">
        <f t="shared" si="49"/>
        <v>0</v>
      </c>
      <c r="L134" s="26"/>
      <c r="M134" s="34"/>
      <c r="N134" s="26"/>
      <c r="O134" s="34">
        <f t="shared" si="43"/>
        <v>0</v>
      </c>
      <c r="P134" s="28"/>
      <c r="Q134" s="34">
        <f t="shared" si="50"/>
        <v>0</v>
      </c>
      <c r="R134" s="28"/>
      <c r="S134" s="34">
        <f t="shared" si="51"/>
        <v>0</v>
      </c>
      <c r="T134" s="28"/>
      <c r="U134" s="34">
        <f t="shared" si="52"/>
        <v>0</v>
      </c>
      <c r="V134"/>
      <c r="W134"/>
    </row>
    <row r="135" spans="1:23" ht="0.75" hidden="1" customHeight="1">
      <c r="A135" s="29"/>
      <c r="B135" s="29" t="s">
        <v>262</v>
      </c>
      <c r="C135" s="41" t="s">
        <v>263</v>
      </c>
      <c r="D135" s="31"/>
      <c r="E135" s="35"/>
      <c r="F135" s="26"/>
      <c r="G135" s="34">
        <f t="shared" si="44"/>
        <v>0</v>
      </c>
      <c r="H135" s="26"/>
      <c r="I135" s="34">
        <f>D135+H135</f>
        <v>0</v>
      </c>
      <c r="J135" s="36"/>
      <c r="K135" s="66">
        <f t="shared" si="49"/>
        <v>0</v>
      </c>
      <c r="L135" s="26"/>
      <c r="M135" s="34"/>
      <c r="N135" s="26"/>
      <c r="O135" s="34">
        <f t="shared" si="43"/>
        <v>0</v>
      </c>
      <c r="P135" s="28"/>
      <c r="Q135" s="34">
        <f t="shared" si="50"/>
        <v>0</v>
      </c>
      <c r="R135" s="28"/>
      <c r="S135" s="34">
        <f t="shared" si="51"/>
        <v>0</v>
      </c>
      <c r="T135" s="28"/>
      <c r="U135" s="34">
        <f t="shared" si="52"/>
        <v>0</v>
      </c>
      <c r="V135"/>
      <c r="W135"/>
    </row>
    <row r="136" spans="1:23" ht="0.75" hidden="1" customHeight="1">
      <c r="A136" s="29"/>
      <c r="B136" s="29"/>
      <c r="C136" s="41"/>
      <c r="D136" s="31"/>
      <c r="E136" s="35"/>
      <c r="F136" s="26"/>
      <c r="G136" s="34"/>
      <c r="H136" s="26"/>
      <c r="I136" s="34"/>
      <c r="J136" s="36"/>
      <c r="K136" s="66">
        <f t="shared" si="49"/>
        <v>0</v>
      </c>
      <c r="L136" s="26"/>
      <c r="M136" s="34"/>
      <c r="N136" s="26"/>
      <c r="O136" s="34">
        <f t="shared" si="43"/>
        <v>0</v>
      </c>
      <c r="P136" s="28"/>
      <c r="Q136" s="34">
        <f t="shared" si="50"/>
        <v>0</v>
      </c>
      <c r="R136" s="28"/>
      <c r="S136" s="34">
        <f t="shared" si="51"/>
        <v>0</v>
      </c>
      <c r="T136" s="28"/>
      <c r="U136" s="34">
        <f t="shared" si="52"/>
        <v>0</v>
      </c>
      <c r="V136"/>
      <c r="W136"/>
    </row>
    <row r="137" spans="1:23" ht="55.5" hidden="1" customHeight="1">
      <c r="A137" s="29"/>
      <c r="B137" s="29" t="s">
        <v>264</v>
      </c>
      <c r="C137" s="41" t="s">
        <v>265</v>
      </c>
      <c r="D137" s="31">
        <v>0</v>
      </c>
      <c r="E137" s="35"/>
      <c r="F137" s="26"/>
      <c r="G137" s="34">
        <f>D137+F137</f>
        <v>0</v>
      </c>
      <c r="H137" s="26"/>
      <c r="I137" s="34"/>
      <c r="J137" s="36"/>
      <c r="K137" s="66">
        <f t="shared" si="49"/>
        <v>0</v>
      </c>
      <c r="L137" s="26"/>
      <c r="M137" s="34"/>
      <c r="N137" s="26"/>
      <c r="O137" s="34">
        <f t="shared" si="43"/>
        <v>0</v>
      </c>
      <c r="P137" s="28"/>
      <c r="Q137" s="34">
        <f t="shared" si="50"/>
        <v>0</v>
      </c>
      <c r="R137" s="28"/>
      <c r="S137" s="34">
        <f t="shared" si="51"/>
        <v>0</v>
      </c>
      <c r="T137" s="28"/>
      <c r="U137" s="34">
        <f t="shared" si="52"/>
        <v>0</v>
      </c>
      <c r="V137"/>
      <c r="W137"/>
    </row>
    <row r="138" spans="1:23" ht="0.75" hidden="1" customHeight="1">
      <c r="A138" s="29"/>
      <c r="B138" s="29" t="s">
        <v>266</v>
      </c>
      <c r="C138" s="41" t="s">
        <v>267</v>
      </c>
      <c r="D138" s="31">
        <v>0</v>
      </c>
      <c r="E138" s="35"/>
      <c r="F138" s="26"/>
      <c r="G138" s="34">
        <f>D138+F138</f>
        <v>0</v>
      </c>
      <c r="H138" s="26"/>
      <c r="I138" s="34"/>
      <c r="J138" s="36"/>
      <c r="K138" s="66">
        <f t="shared" si="49"/>
        <v>0</v>
      </c>
      <c r="L138" s="26"/>
      <c r="M138" s="34"/>
      <c r="N138" s="26"/>
      <c r="O138" s="34">
        <f t="shared" si="43"/>
        <v>0</v>
      </c>
      <c r="P138" s="28"/>
      <c r="Q138" s="34">
        <f t="shared" si="50"/>
        <v>0</v>
      </c>
      <c r="R138" s="28"/>
      <c r="S138" s="34">
        <f t="shared" si="51"/>
        <v>0</v>
      </c>
      <c r="T138" s="28"/>
      <c r="U138" s="34">
        <f t="shared" si="52"/>
        <v>0</v>
      </c>
      <c r="V138"/>
      <c r="W138"/>
    </row>
    <row r="139" spans="1:23" ht="12.75" hidden="1" customHeight="1">
      <c r="A139" s="29"/>
      <c r="B139" s="29" t="s">
        <v>268</v>
      </c>
      <c r="C139" s="41" t="s">
        <v>269</v>
      </c>
      <c r="D139" s="31"/>
      <c r="E139" s="35"/>
      <c r="F139" s="26"/>
      <c r="G139" s="34">
        <v>0</v>
      </c>
      <c r="H139" s="26"/>
      <c r="I139" s="34"/>
      <c r="J139" s="36"/>
      <c r="K139" s="66">
        <f t="shared" si="49"/>
        <v>0</v>
      </c>
      <c r="L139" s="26"/>
      <c r="M139" s="34"/>
      <c r="N139" s="26"/>
      <c r="O139" s="34">
        <f t="shared" si="43"/>
        <v>0</v>
      </c>
      <c r="P139" s="28"/>
      <c r="Q139" s="34">
        <f t="shared" si="50"/>
        <v>0</v>
      </c>
      <c r="R139" s="28"/>
      <c r="S139" s="34">
        <f t="shared" si="51"/>
        <v>0</v>
      </c>
      <c r="T139" s="28"/>
      <c r="U139" s="34">
        <f t="shared" si="52"/>
        <v>0</v>
      </c>
      <c r="V139"/>
      <c r="W139"/>
    </row>
    <row r="140" spans="1:23" ht="36.75" customHeight="1">
      <c r="A140" s="29">
        <v>715</v>
      </c>
      <c r="B140" s="29" t="s">
        <v>250</v>
      </c>
      <c r="C140" s="41" t="s">
        <v>251</v>
      </c>
      <c r="D140" s="31"/>
      <c r="E140" s="35"/>
      <c r="F140" s="26"/>
      <c r="G140" s="34"/>
      <c r="H140" s="26"/>
      <c r="I140" s="34"/>
      <c r="J140" s="36"/>
      <c r="K140" s="66"/>
      <c r="L140" s="26"/>
      <c r="M140" s="34"/>
      <c r="N140" s="26"/>
      <c r="O140" s="34"/>
      <c r="P140" s="28"/>
      <c r="Q140" s="34">
        <v>14393029</v>
      </c>
      <c r="R140" s="34">
        <v>-9812729</v>
      </c>
      <c r="S140" s="34">
        <f t="shared" si="51"/>
        <v>4580300</v>
      </c>
      <c r="T140" s="34">
        <v>0</v>
      </c>
      <c r="U140" s="34">
        <f t="shared" si="52"/>
        <v>4580300</v>
      </c>
      <c r="V140"/>
      <c r="W140"/>
    </row>
    <row r="141" spans="1:23" ht="42.75" customHeight="1">
      <c r="A141" s="29">
        <v>735</v>
      </c>
      <c r="B141" s="29" t="s">
        <v>250</v>
      </c>
      <c r="C141" s="41" t="s">
        <v>251</v>
      </c>
      <c r="D141" s="31"/>
      <c r="E141" s="35"/>
      <c r="F141" s="26"/>
      <c r="G141" s="34"/>
      <c r="H141" s="26"/>
      <c r="I141" s="34"/>
      <c r="J141" s="36"/>
      <c r="K141" s="66"/>
      <c r="L141" s="26"/>
      <c r="M141" s="34"/>
      <c r="N141" s="26"/>
      <c r="O141" s="34"/>
      <c r="P141" s="28"/>
      <c r="Q141" s="34">
        <v>239782800</v>
      </c>
      <c r="R141" s="34">
        <v>-2603100</v>
      </c>
      <c r="S141" s="34">
        <f t="shared" si="51"/>
        <v>237179700</v>
      </c>
      <c r="T141" s="34">
        <v>15070899</v>
      </c>
      <c r="U141" s="34">
        <f t="shared" si="52"/>
        <v>252250599</v>
      </c>
      <c r="V141"/>
      <c r="W141"/>
    </row>
    <row r="142" spans="1:23" ht="51.75" customHeight="1">
      <c r="A142" s="29">
        <v>715</v>
      </c>
      <c r="B142" s="29" t="s">
        <v>270</v>
      </c>
      <c r="C142" s="41" t="s">
        <v>271</v>
      </c>
      <c r="D142" s="31">
        <v>11018700</v>
      </c>
      <c r="E142" s="35"/>
      <c r="F142" s="26"/>
      <c r="G142" s="34"/>
      <c r="H142" s="26"/>
      <c r="I142" s="34"/>
      <c r="J142" s="36"/>
      <c r="K142" s="38">
        <f>D142+J142</f>
        <v>11018700</v>
      </c>
      <c r="L142" s="26"/>
      <c r="M142" s="34">
        <v>11114274.6</v>
      </c>
      <c r="N142" s="26"/>
      <c r="O142" s="34">
        <f>M142+N142</f>
        <v>11114274.6</v>
      </c>
      <c r="P142" s="28"/>
      <c r="Q142" s="34">
        <f>O142+P142</f>
        <v>11114274.6</v>
      </c>
      <c r="R142" s="28"/>
      <c r="S142" s="34">
        <f t="shared" si="51"/>
        <v>11114274.6</v>
      </c>
      <c r="T142" s="28"/>
      <c r="U142" s="34">
        <f t="shared" si="52"/>
        <v>11114274.6</v>
      </c>
      <c r="V142"/>
      <c r="W142"/>
    </row>
    <row r="143" spans="1:23" ht="51.75" customHeight="1">
      <c r="A143" s="29">
        <v>715</v>
      </c>
      <c r="B143" s="29" t="s">
        <v>272</v>
      </c>
      <c r="C143" s="41" t="s">
        <v>273</v>
      </c>
      <c r="D143" s="31">
        <v>3700</v>
      </c>
      <c r="E143" s="35"/>
      <c r="F143" s="26"/>
      <c r="G143" s="34"/>
      <c r="H143" s="26"/>
      <c r="I143" s="34"/>
      <c r="J143" s="36"/>
      <c r="K143" s="38">
        <f>D143+J143</f>
        <v>3700</v>
      </c>
      <c r="L143" s="26"/>
      <c r="M143" s="34">
        <v>4500</v>
      </c>
      <c r="N143" s="26"/>
      <c r="O143" s="34">
        <f>M143+N143</f>
        <v>4500</v>
      </c>
      <c r="P143" s="28"/>
      <c r="Q143" s="34">
        <f>O143+P143</f>
        <v>4500</v>
      </c>
      <c r="R143" s="28"/>
      <c r="S143" s="34">
        <f t="shared" si="51"/>
        <v>4500</v>
      </c>
      <c r="T143" s="28"/>
      <c r="U143" s="34">
        <f t="shared" si="52"/>
        <v>4500</v>
      </c>
      <c r="V143"/>
      <c r="W143"/>
    </row>
    <row r="144" spans="1:23" ht="51.75" customHeight="1">
      <c r="A144" s="29">
        <v>715</v>
      </c>
      <c r="B144" s="29" t="s">
        <v>274</v>
      </c>
      <c r="C144" s="41" t="s">
        <v>275</v>
      </c>
      <c r="D144" s="31"/>
      <c r="E144" s="35"/>
      <c r="F144" s="26"/>
      <c r="G144" s="34"/>
      <c r="H144" s="26"/>
      <c r="I144" s="34"/>
      <c r="J144" s="36"/>
      <c r="K144" s="38"/>
      <c r="L144" s="26"/>
      <c r="M144" s="34"/>
      <c r="N144" s="26"/>
      <c r="O144" s="34"/>
      <c r="P144" s="28"/>
      <c r="Q144" s="34"/>
      <c r="R144" s="67">
        <v>9080</v>
      </c>
      <c r="S144" s="34">
        <f t="shared" si="51"/>
        <v>9080</v>
      </c>
      <c r="T144" s="67"/>
      <c r="U144" s="34">
        <f t="shared" si="52"/>
        <v>9080</v>
      </c>
      <c r="V144"/>
      <c r="W144"/>
    </row>
    <row r="145" spans="1:23" ht="51">
      <c r="A145" s="29">
        <v>715</v>
      </c>
      <c r="B145" s="29" t="s">
        <v>276</v>
      </c>
      <c r="C145" s="41" t="s">
        <v>277</v>
      </c>
      <c r="D145" s="31">
        <v>0</v>
      </c>
      <c r="E145" s="35"/>
      <c r="F145" s="26">
        <v>618000</v>
      </c>
      <c r="G145" s="34">
        <f>D145+F145</f>
        <v>618000</v>
      </c>
      <c r="H145" s="26"/>
      <c r="I145" s="34"/>
      <c r="J145" s="61">
        <v>59546</v>
      </c>
      <c r="K145" s="38">
        <f>D145+J145</f>
        <v>59546</v>
      </c>
      <c r="L145" s="26"/>
      <c r="M145" s="34"/>
      <c r="N145" s="26"/>
      <c r="O145" s="34">
        <f t="shared" ref="O145:O153" si="53">M145+N145</f>
        <v>0</v>
      </c>
      <c r="P145" s="28"/>
      <c r="Q145" s="34">
        <f>O145+P145</f>
        <v>0</v>
      </c>
      <c r="R145" s="67"/>
      <c r="S145" s="34">
        <f t="shared" si="51"/>
        <v>0</v>
      </c>
      <c r="T145" s="67"/>
      <c r="U145" s="34">
        <f t="shared" si="52"/>
        <v>0</v>
      </c>
      <c r="V145"/>
      <c r="W145"/>
    </row>
    <row r="146" spans="1:23" ht="29.25" customHeight="1">
      <c r="A146" s="29">
        <v>715</v>
      </c>
      <c r="B146" s="29" t="s">
        <v>278</v>
      </c>
      <c r="C146" s="41" t="s">
        <v>279</v>
      </c>
      <c r="D146" s="31">
        <v>1615000</v>
      </c>
      <c r="E146" s="35"/>
      <c r="F146" s="26"/>
      <c r="G146" s="34"/>
      <c r="H146" s="26"/>
      <c r="I146" s="34"/>
      <c r="J146" s="36"/>
      <c r="K146" s="38">
        <f>D146+J146</f>
        <v>1615000</v>
      </c>
      <c r="L146" s="26"/>
      <c r="M146" s="34">
        <v>1152800</v>
      </c>
      <c r="N146" s="26"/>
      <c r="O146" s="34">
        <f t="shared" si="53"/>
        <v>1152800</v>
      </c>
      <c r="P146" s="28"/>
      <c r="Q146" s="34">
        <f>O146+P146</f>
        <v>1152800</v>
      </c>
      <c r="R146" s="67"/>
      <c r="S146" s="34">
        <f t="shared" si="51"/>
        <v>1152800</v>
      </c>
      <c r="T146" s="67"/>
      <c r="U146" s="34">
        <f t="shared" si="52"/>
        <v>1152800</v>
      </c>
      <c r="V146"/>
      <c r="W146"/>
    </row>
    <row r="147" spans="1:23" ht="13.5" customHeight="1">
      <c r="A147" s="29">
        <v>715</v>
      </c>
      <c r="B147" s="29" t="s">
        <v>280</v>
      </c>
      <c r="C147" s="41" t="s">
        <v>281</v>
      </c>
      <c r="D147" s="31">
        <f t="shared" ref="D147:K147" si="54">D148</f>
        <v>11513000</v>
      </c>
      <c r="E147" s="31">
        <f t="shared" si="54"/>
        <v>0</v>
      </c>
      <c r="F147" s="31">
        <f t="shared" si="54"/>
        <v>0</v>
      </c>
      <c r="G147" s="31">
        <f t="shared" si="54"/>
        <v>11513000</v>
      </c>
      <c r="H147" s="31">
        <f t="shared" si="54"/>
        <v>0</v>
      </c>
      <c r="I147" s="31">
        <f t="shared" si="54"/>
        <v>0</v>
      </c>
      <c r="J147" s="32">
        <f t="shared" si="54"/>
        <v>-3986050.2</v>
      </c>
      <c r="K147" s="33">
        <f t="shared" si="54"/>
        <v>7526949.7999999998</v>
      </c>
      <c r="L147" s="26"/>
      <c r="M147" s="34">
        <f>M148</f>
        <v>1879992.43</v>
      </c>
      <c r="N147" s="26"/>
      <c r="O147" s="34">
        <f t="shared" si="53"/>
        <v>1879992.43</v>
      </c>
      <c r="P147" s="28"/>
      <c r="Q147" s="34">
        <f>O147+P147</f>
        <v>1879992.43</v>
      </c>
      <c r="R147" s="67">
        <f>R148</f>
        <v>8461308</v>
      </c>
      <c r="S147" s="34">
        <f t="shared" si="51"/>
        <v>10341300.43</v>
      </c>
      <c r="T147" s="67">
        <f>T148</f>
        <v>0</v>
      </c>
      <c r="U147" s="34">
        <f t="shared" si="52"/>
        <v>10341300.43</v>
      </c>
      <c r="V147"/>
      <c r="W147"/>
    </row>
    <row r="148" spans="1:23" ht="28.5" customHeight="1">
      <c r="A148" s="29">
        <v>715</v>
      </c>
      <c r="B148" s="29" t="s">
        <v>282</v>
      </c>
      <c r="C148" s="41" t="s">
        <v>283</v>
      </c>
      <c r="D148" s="31">
        <v>11513000</v>
      </c>
      <c r="E148" s="35"/>
      <c r="F148" s="26"/>
      <c r="G148" s="34">
        <f>D148+F148</f>
        <v>11513000</v>
      </c>
      <c r="H148" s="26"/>
      <c r="I148" s="34"/>
      <c r="J148" s="61">
        <v>-3986050.2</v>
      </c>
      <c r="K148" s="38">
        <f>D148+J148</f>
        <v>7526949.7999999998</v>
      </c>
      <c r="L148" s="26"/>
      <c r="M148" s="34">
        <v>1879992.43</v>
      </c>
      <c r="N148" s="26"/>
      <c r="O148" s="34">
        <f t="shared" si="53"/>
        <v>1879992.43</v>
      </c>
      <c r="P148" s="28"/>
      <c r="Q148" s="34">
        <f>O148+P148</f>
        <v>1879992.43</v>
      </c>
      <c r="R148" s="67">
        <v>8461308</v>
      </c>
      <c r="S148" s="34">
        <f t="shared" si="51"/>
        <v>10341300.43</v>
      </c>
      <c r="T148" s="67"/>
      <c r="U148" s="34">
        <f t="shared" si="52"/>
        <v>10341300.43</v>
      </c>
      <c r="V148"/>
      <c r="W148"/>
    </row>
    <row r="149" spans="1:23" ht="14.25" customHeight="1">
      <c r="A149" s="29"/>
      <c r="B149" s="14" t="s">
        <v>284</v>
      </c>
      <c r="C149" s="22" t="s">
        <v>285</v>
      </c>
      <c r="D149" s="23" t="e">
        <f>#REF!+D150+D151+D152+D153</f>
        <v>#REF!</v>
      </c>
      <c r="E149" s="23" t="e">
        <f>#REF!+E150+E151+E152+E153</f>
        <v>#REF!</v>
      </c>
      <c r="F149" s="23" t="e">
        <f>#REF!+F150+F151+F152+F153</f>
        <v>#REF!</v>
      </c>
      <c r="G149" s="23" t="e">
        <f>#REF!+G150+G151+G152+G153</f>
        <v>#REF!</v>
      </c>
      <c r="H149" s="23" t="e">
        <f>#REF!+H150+H151+H152+H153</f>
        <v>#REF!</v>
      </c>
      <c r="I149" s="23" t="e">
        <f>#REF!+I150+I151+I152+I153</f>
        <v>#REF!</v>
      </c>
      <c r="J149" s="24" t="e">
        <f>#REF!+J150+J151+J152+J153</f>
        <v>#REF!</v>
      </c>
      <c r="K149" s="25" t="e">
        <f>#REF!+K150+K151+K152+K153</f>
        <v>#REF!</v>
      </c>
      <c r="L149" s="26"/>
      <c r="M149" s="27">
        <f>M153</f>
        <v>30408389</v>
      </c>
      <c r="N149" s="17">
        <f>N153</f>
        <v>1026407.1</v>
      </c>
      <c r="O149" s="27">
        <f t="shared" si="53"/>
        <v>31434796.100000001</v>
      </c>
      <c r="P149" s="17">
        <f t="shared" ref="P149:U149" si="55">P153</f>
        <v>-1872618</v>
      </c>
      <c r="Q149" s="27">
        <f t="shared" si="55"/>
        <v>29562178.100000001</v>
      </c>
      <c r="R149" s="27">
        <f t="shared" si="55"/>
        <v>8882192.7799999993</v>
      </c>
      <c r="S149" s="27">
        <f t="shared" si="55"/>
        <v>38444370.880000003</v>
      </c>
      <c r="T149" s="27">
        <f t="shared" si="55"/>
        <v>3764975.4</v>
      </c>
      <c r="U149" s="27">
        <f t="shared" si="55"/>
        <v>42209346.280000001</v>
      </c>
      <c r="V149"/>
      <c r="W149"/>
    </row>
    <row r="150" spans="1:23" ht="27.75" hidden="1" customHeight="1">
      <c r="A150" s="29"/>
      <c r="B150" s="29" t="s">
        <v>286</v>
      </c>
      <c r="C150" s="41" t="s">
        <v>287</v>
      </c>
      <c r="D150" s="46"/>
      <c r="E150" s="35"/>
      <c r="F150" s="26"/>
      <c r="G150" s="34">
        <f>D150+F150</f>
        <v>0</v>
      </c>
      <c r="H150" s="26"/>
      <c r="I150" s="34"/>
      <c r="J150" s="42"/>
      <c r="K150" s="37">
        <f>D150+J150</f>
        <v>0</v>
      </c>
      <c r="L150" s="26"/>
      <c r="M150" s="34">
        <f>K150+L150</f>
        <v>0</v>
      </c>
      <c r="N150" s="26"/>
      <c r="O150" s="34">
        <f t="shared" si="53"/>
        <v>0</v>
      </c>
      <c r="P150" s="28"/>
      <c r="Q150" s="34">
        <f>O150+P150</f>
        <v>0</v>
      </c>
      <c r="R150" s="28"/>
      <c r="S150" s="28"/>
      <c r="T150" s="28"/>
      <c r="U150" s="28"/>
      <c r="V150"/>
      <c r="W150"/>
    </row>
    <row r="151" spans="1:23" ht="51" hidden="1">
      <c r="A151" s="29"/>
      <c r="B151" s="29" t="s">
        <v>288</v>
      </c>
      <c r="C151" s="41" t="s">
        <v>289</v>
      </c>
      <c r="D151" s="46"/>
      <c r="E151" s="35"/>
      <c r="F151" s="26"/>
      <c r="G151" s="34">
        <f>D151+F151</f>
        <v>0</v>
      </c>
      <c r="H151" s="26"/>
      <c r="I151" s="34"/>
      <c r="J151" s="42"/>
      <c r="K151" s="37">
        <f>D151+J151</f>
        <v>0</v>
      </c>
      <c r="L151" s="26"/>
      <c r="M151" s="34">
        <f>K151+L151</f>
        <v>0</v>
      </c>
      <c r="N151" s="26"/>
      <c r="O151" s="34">
        <f t="shared" si="53"/>
        <v>0</v>
      </c>
      <c r="P151" s="28"/>
      <c r="Q151" s="34">
        <f>O151+P151</f>
        <v>0</v>
      </c>
      <c r="R151" s="28"/>
      <c r="S151" s="28"/>
      <c r="T151" s="28"/>
      <c r="U151" s="28"/>
      <c r="V151"/>
      <c r="W151"/>
    </row>
    <row r="152" spans="1:23" ht="21" hidden="1" customHeight="1">
      <c r="A152" s="29"/>
      <c r="B152" s="68" t="s">
        <v>290</v>
      </c>
      <c r="C152" s="69" t="s">
        <v>291</v>
      </c>
      <c r="D152" s="46">
        <f>D153</f>
        <v>0</v>
      </c>
      <c r="E152" s="35"/>
      <c r="F152" s="26"/>
      <c r="G152" s="34">
        <f>D152+F152</f>
        <v>0</v>
      </c>
      <c r="H152" s="26"/>
      <c r="I152" s="34"/>
      <c r="J152" s="36"/>
      <c r="K152" s="37">
        <f>D152+J152</f>
        <v>0</v>
      </c>
      <c r="L152" s="26"/>
      <c r="M152" s="34">
        <f>K152+L152</f>
        <v>0</v>
      </c>
      <c r="N152" s="26"/>
      <c r="O152" s="34">
        <f t="shared" si="53"/>
        <v>0</v>
      </c>
      <c r="P152" s="28"/>
      <c r="Q152" s="34">
        <f>O152+P152</f>
        <v>0</v>
      </c>
      <c r="R152" s="28"/>
      <c r="S152" s="28"/>
      <c r="T152" s="28"/>
      <c r="U152" s="28"/>
      <c r="V152"/>
      <c r="W152"/>
    </row>
    <row r="153" spans="1:23" ht="30.75" customHeight="1">
      <c r="A153" s="29"/>
      <c r="B153" s="45" t="s">
        <v>292</v>
      </c>
      <c r="C153" s="43" t="s">
        <v>293</v>
      </c>
      <c r="D153" s="46">
        <v>0</v>
      </c>
      <c r="E153" s="35"/>
      <c r="F153" s="26"/>
      <c r="G153" s="34">
        <f>D153+F153</f>
        <v>0</v>
      </c>
      <c r="H153" s="26"/>
      <c r="I153" s="34"/>
      <c r="J153" s="61">
        <v>3175045.1</v>
      </c>
      <c r="K153" s="38">
        <f>D153+J153</f>
        <v>3175045.1</v>
      </c>
      <c r="L153" s="26"/>
      <c r="M153" s="34">
        <v>30408389</v>
      </c>
      <c r="N153" s="26">
        <v>1026407.1</v>
      </c>
      <c r="O153" s="34">
        <f t="shared" si="53"/>
        <v>31434796.100000001</v>
      </c>
      <c r="P153" s="26">
        <v>-1872618</v>
      </c>
      <c r="Q153" s="34">
        <f>Q154+Q155</f>
        <v>29562178.100000001</v>
      </c>
      <c r="R153" s="34">
        <f>R154+R155</f>
        <v>8882192.7799999993</v>
      </c>
      <c r="S153" s="34">
        <f>S154+S155</f>
        <v>38444370.880000003</v>
      </c>
      <c r="T153" s="34">
        <f>T154+T155</f>
        <v>3764975.4</v>
      </c>
      <c r="U153" s="34">
        <f>U154+U155</f>
        <v>42209346.280000001</v>
      </c>
      <c r="V153"/>
      <c r="W153"/>
    </row>
    <row r="154" spans="1:23" ht="30.75" customHeight="1">
      <c r="A154" s="29">
        <v>715</v>
      </c>
      <c r="B154" s="29" t="s">
        <v>292</v>
      </c>
      <c r="C154" s="41" t="s">
        <v>293</v>
      </c>
      <c r="D154" s="46"/>
      <c r="E154" s="35"/>
      <c r="F154" s="26"/>
      <c r="G154" s="34"/>
      <c r="H154" s="26"/>
      <c r="I154" s="34"/>
      <c r="J154" s="61"/>
      <c r="K154" s="38"/>
      <c r="L154" s="26"/>
      <c r="M154" s="34"/>
      <c r="N154" s="26"/>
      <c r="O154" s="34"/>
      <c r="P154" s="26"/>
      <c r="Q154" s="34">
        <v>29201624</v>
      </c>
      <c r="R154" s="26">
        <v>8622192.7799999993</v>
      </c>
      <c r="S154" s="34">
        <f t="shared" ref="S154:S159" si="56">Q154+R154</f>
        <v>37823816.780000001</v>
      </c>
      <c r="T154" s="38">
        <v>726461</v>
      </c>
      <c r="U154" s="34">
        <f t="shared" ref="U154:U159" si="57">S154+T154</f>
        <v>38550277.780000001</v>
      </c>
      <c r="V154"/>
      <c r="W154"/>
    </row>
    <row r="155" spans="1:23" ht="30.75" customHeight="1">
      <c r="A155" s="29">
        <v>735</v>
      </c>
      <c r="B155" s="29" t="s">
        <v>292</v>
      </c>
      <c r="C155" s="41" t="s">
        <v>293</v>
      </c>
      <c r="D155" s="46"/>
      <c r="E155" s="35"/>
      <c r="F155" s="26"/>
      <c r="G155" s="34"/>
      <c r="H155" s="26"/>
      <c r="I155" s="34"/>
      <c r="J155" s="61"/>
      <c r="K155" s="38"/>
      <c r="L155" s="26"/>
      <c r="M155" s="34"/>
      <c r="N155" s="26"/>
      <c r="O155" s="34"/>
      <c r="P155" s="26"/>
      <c r="Q155" s="34">
        <v>360554.1</v>
      </c>
      <c r="R155" s="26">
        <v>260000</v>
      </c>
      <c r="S155" s="34">
        <f t="shared" si="56"/>
        <v>620554.1</v>
      </c>
      <c r="T155" s="38">
        <v>3038514.4</v>
      </c>
      <c r="U155" s="34">
        <f t="shared" si="57"/>
        <v>3659068.5</v>
      </c>
      <c r="V155" s="70"/>
      <c r="W155" s="71"/>
    </row>
    <row r="156" spans="1:23" ht="12" customHeight="1">
      <c r="A156" s="29">
        <v>715</v>
      </c>
      <c r="B156" s="14" t="s">
        <v>294</v>
      </c>
      <c r="C156" s="22" t="s">
        <v>295</v>
      </c>
      <c r="D156" s="23">
        <f t="shared" ref="D156:K156" si="58">D157</f>
        <v>0</v>
      </c>
      <c r="E156" s="23">
        <f t="shared" si="58"/>
        <v>0</v>
      </c>
      <c r="F156" s="23">
        <f t="shared" si="58"/>
        <v>0</v>
      </c>
      <c r="G156" s="23">
        <f t="shared" si="58"/>
        <v>0</v>
      </c>
      <c r="H156" s="23">
        <f t="shared" si="58"/>
        <v>0</v>
      </c>
      <c r="I156" s="23">
        <f t="shared" si="58"/>
        <v>0</v>
      </c>
      <c r="J156" s="24">
        <f t="shared" si="58"/>
        <v>110768</v>
      </c>
      <c r="K156" s="25">
        <f t="shared" si="58"/>
        <v>110768</v>
      </c>
      <c r="L156" s="26"/>
      <c r="M156" s="27">
        <f>M157</f>
        <v>0</v>
      </c>
      <c r="N156" s="17">
        <f>N157</f>
        <v>284579.02</v>
      </c>
      <c r="O156" s="27">
        <f t="shared" ref="O156:O163" si="59">M156+N156</f>
        <v>284579.02</v>
      </c>
      <c r="P156" s="28"/>
      <c r="Q156" s="27">
        <f t="shared" ref="Q156:Q163" si="60">O156+P156</f>
        <v>284579.02</v>
      </c>
      <c r="R156" s="28"/>
      <c r="S156" s="27">
        <f t="shared" si="56"/>
        <v>284579.02</v>
      </c>
      <c r="T156" s="28">
        <v>0</v>
      </c>
      <c r="U156" s="27">
        <f t="shared" si="57"/>
        <v>284579.02</v>
      </c>
    </row>
    <row r="157" spans="1:23" ht="12.75" customHeight="1">
      <c r="A157" s="29">
        <v>715</v>
      </c>
      <c r="B157" s="29" t="s">
        <v>296</v>
      </c>
      <c r="C157" s="41" t="s">
        <v>297</v>
      </c>
      <c r="D157" s="23">
        <f t="shared" ref="D157:K157" si="61">D158+D159</f>
        <v>0</v>
      </c>
      <c r="E157" s="23">
        <f t="shared" si="61"/>
        <v>0</v>
      </c>
      <c r="F157" s="23">
        <f t="shared" si="61"/>
        <v>0</v>
      </c>
      <c r="G157" s="23">
        <f t="shared" si="61"/>
        <v>0</v>
      </c>
      <c r="H157" s="23">
        <f t="shared" si="61"/>
        <v>0</v>
      </c>
      <c r="I157" s="23">
        <f t="shared" si="61"/>
        <v>0</v>
      </c>
      <c r="J157" s="24">
        <f t="shared" si="61"/>
        <v>110768</v>
      </c>
      <c r="K157" s="25">
        <f t="shared" si="61"/>
        <v>110768</v>
      </c>
      <c r="L157" s="26"/>
      <c r="M157" s="34">
        <f>M158+M159</f>
        <v>0</v>
      </c>
      <c r="N157" s="26">
        <f>N158</f>
        <v>284579.02</v>
      </c>
      <c r="O157" s="34">
        <f t="shared" si="59"/>
        <v>284579.02</v>
      </c>
      <c r="P157" s="28"/>
      <c r="Q157" s="34">
        <f t="shared" si="60"/>
        <v>284579.02</v>
      </c>
      <c r="R157" s="28"/>
      <c r="S157" s="34">
        <f t="shared" si="56"/>
        <v>284579.02</v>
      </c>
      <c r="T157" s="28"/>
      <c r="U157" s="34">
        <f t="shared" si="57"/>
        <v>284579.02</v>
      </c>
    </row>
    <row r="158" spans="1:23" ht="39.75" customHeight="1">
      <c r="A158" s="29">
        <v>715</v>
      </c>
      <c r="B158" s="68" t="s">
        <v>298</v>
      </c>
      <c r="C158" s="41" t="s">
        <v>299</v>
      </c>
      <c r="D158" s="23"/>
      <c r="E158" s="35"/>
      <c r="F158" s="26"/>
      <c r="G158" s="27"/>
      <c r="H158" s="26"/>
      <c r="I158" s="27"/>
      <c r="J158" s="61">
        <v>79268</v>
      </c>
      <c r="K158" s="38">
        <f>D158+J158</f>
        <v>79268</v>
      </c>
      <c r="L158" s="26"/>
      <c r="M158" s="34">
        <v>0</v>
      </c>
      <c r="N158" s="26">
        <v>284579.02</v>
      </c>
      <c r="O158" s="34">
        <f t="shared" si="59"/>
        <v>284579.02</v>
      </c>
      <c r="P158" s="28"/>
      <c r="Q158" s="34">
        <f t="shared" si="60"/>
        <v>284579.02</v>
      </c>
      <c r="R158" s="28"/>
      <c r="S158" s="34">
        <f t="shared" si="56"/>
        <v>284579.02</v>
      </c>
      <c r="T158" s="28"/>
      <c r="U158" s="34">
        <f t="shared" si="57"/>
        <v>284579.02</v>
      </c>
    </row>
    <row r="159" spans="1:23" ht="30" hidden="1" customHeight="1">
      <c r="A159" s="29"/>
      <c r="B159" s="68" t="s">
        <v>300</v>
      </c>
      <c r="C159" s="41" t="s">
        <v>301</v>
      </c>
      <c r="D159" s="23"/>
      <c r="E159" s="35"/>
      <c r="F159" s="26"/>
      <c r="G159" s="27"/>
      <c r="H159" s="26"/>
      <c r="I159" s="27"/>
      <c r="J159" s="61">
        <v>31500</v>
      </c>
      <c r="K159" s="37">
        <f>D159+J159</f>
        <v>31500</v>
      </c>
      <c r="L159" s="26"/>
      <c r="M159" s="34"/>
      <c r="N159" s="26"/>
      <c r="O159" s="34">
        <f t="shared" si="59"/>
        <v>0</v>
      </c>
      <c r="P159" s="28"/>
      <c r="Q159" s="34">
        <f t="shared" si="60"/>
        <v>0</v>
      </c>
      <c r="R159" s="28"/>
      <c r="S159" s="34">
        <f t="shared" si="56"/>
        <v>0</v>
      </c>
      <c r="T159" s="28"/>
      <c r="U159" s="34">
        <f t="shared" si="57"/>
        <v>0</v>
      </c>
    </row>
    <row r="160" spans="1:23" ht="36.75" customHeight="1">
      <c r="A160" s="29">
        <v>705</v>
      </c>
      <c r="B160" s="14" t="s">
        <v>302</v>
      </c>
      <c r="C160" s="22" t="s">
        <v>303</v>
      </c>
      <c r="D160" s="23"/>
      <c r="E160" s="35"/>
      <c r="F160" s="26"/>
      <c r="G160" s="27"/>
      <c r="H160" s="26"/>
      <c r="I160" s="27"/>
      <c r="J160" s="61"/>
      <c r="K160" s="37">
        <v>0</v>
      </c>
      <c r="L160" s="26">
        <f>L161</f>
        <v>665853</v>
      </c>
      <c r="M160" s="34">
        <f>M161</f>
        <v>0</v>
      </c>
      <c r="N160" s="26"/>
      <c r="O160" s="34">
        <f t="shared" si="59"/>
        <v>0</v>
      </c>
      <c r="P160" s="28"/>
      <c r="Q160" s="34">
        <f t="shared" si="60"/>
        <v>0</v>
      </c>
      <c r="R160" s="67"/>
      <c r="S160" s="27">
        <f>S161</f>
        <v>0</v>
      </c>
      <c r="T160" s="27">
        <f>T161</f>
        <v>17904617</v>
      </c>
      <c r="U160" s="27">
        <f>U161</f>
        <v>17904617</v>
      </c>
    </row>
    <row r="161" spans="1:21" ht="38.25" customHeight="1">
      <c r="A161" s="29">
        <v>705</v>
      </c>
      <c r="B161" s="29" t="s">
        <v>304</v>
      </c>
      <c r="C161" s="41" t="s">
        <v>305</v>
      </c>
      <c r="D161" s="23"/>
      <c r="E161" s="35"/>
      <c r="F161" s="26"/>
      <c r="G161" s="27"/>
      <c r="H161" s="26"/>
      <c r="I161" s="27"/>
      <c r="J161" s="61"/>
      <c r="K161" s="37">
        <v>0</v>
      </c>
      <c r="L161" s="26">
        <v>665853</v>
      </c>
      <c r="M161" s="34"/>
      <c r="N161" s="26"/>
      <c r="O161" s="34">
        <f t="shared" si="59"/>
        <v>0</v>
      </c>
      <c r="P161" s="28"/>
      <c r="Q161" s="34">
        <f t="shared" si="60"/>
        <v>0</v>
      </c>
      <c r="R161" s="28"/>
      <c r="S161" s="34">
        <f>Q161+R161</f>
        <v>0</v>
      </c>
      <c r="T161" s="34">
        <v>17904617</v>
      </c>
      <c r="U161" s="34">
        <f>S161+T161</f>
        <v>17904617</v>
      </c>
    </row>
    <row r="162" spans="1:21" ht="16.5" customHeight="1">
      <c r="A162" s="29"/>
      <c r="B162" s="68"/>
      <c r="C162" s="41" t="s">
        <v>306</v>
      </c>
      <c r="D162" s="23" t="e">
        <f t="shared" ref="D162:K162" si="62">D9</f>
        <v>#REF!</v>
      </c>
      <c r="E162" s="23" t="e">
        <f t="shared" si="62"/>
        <v>#REF!</v>
      </c>
      <c r="F162" s="23" t="e">
        <f t="shared" si="62"/>
        <v>#REF!</v>
      </c>
      <c r="G162" s="23" t="e">
        <f t="shared" si="62"/>
        <v>#REF!</v>
      </c>
      <c r="H162" s="23" t="e">
        <f t="shared" si="62"/>
        <v>#REF!</v>
      </c>
      <c r="I162" s="23" t="e">
        <f t="shared" si="62"/>
        <v>#REF!</v>
      </c>
      <c r="J162" s="24" t="e">
        <f t="shared" si="62"/>
        <v>#REF!</v>
      </c>
      <c r="K162" s="25" t="e">
        <f t="shared" si="62"/>
        <v>#REF!</v>
      </c>
      <c r="L162" s="26"/>
      <c r="M162" s="27">
        <f>M9</f>
        <v>76876200</v>
      </c>
      <c r="N162" s="26"/>
      <c r="O162" s="34">
        <f t="shared" si="59"/>
        <v>76876200</v>
      </c>
      <c r="P162" s="28"/>
      <c r="Q162" s="34">
        <f t="shared" si="60"/>
        <v>76876200</v>
      </c>
      <c r="R162" s="28"/>
      <c r="S162" s="34">
        <f>Q162+R162</f>
        <v>76876200</v>
      </c>
      <c r="T162" s="28"/>
      <c r="U162" s="34">
        <f>S162+T162</f>
        <v>76876200</v>
      </c>
    </row>
    <row r="163" spans="1:21">
      <c r="A163" s="14"/>
      <c r="B163" s="14"/>
      <c r="C163" s="22" t="s">
        <v>307</v>
      </c>
      <c r="D163" s="23" t="e">
        <f t="shared" ref="D163:K163" si="63">D162+D110+D156</f>
        <v>#REF!</v>
      </c>
      <c r="E163" s="23" t="e">
        <f t="shared" si="63"/>
        <v>#REF!</v>
      </c>
      <c r="F163" s="23" t="e">
        <f t="shared" si="63"/>
        <v>#REF!</v>
      </c>
      <c r="G163" s="23" t="e">
        <f t="shared" si="63"/>
        <v>#REF!</v>
      </c>
      <c r="H163" s="23" t="e">
        <f t="shared" si="63"/>
        <v>#REF!</v>
      </c>
      <c r="I163" s="23" t="e">
        <f t="shared" si="63"/>
        <v>#REF!</v>
      </c>
      <c r="J163" s="24" t="e">
        <f t="shared" si="63"/>
        <v>#REF!</v>
      </c>
      <c r="K163" s="25" t="e">
        <f t="shared" si="63"/>
        <v>#REF!</v>
      </c>
      <c r="L163" s="26" t="e">
        <f>L109+L160</f>
        <v>#REF!</v>
      </c>
      <c r="M163" s="27">
        <f>M110+M162</f>
        <v>636643407.78999996</v>
      </c>
      <c r="N163" s="27">
        <f>N109</f>
        <v>12933398.449999999</v>
      </c>
      <c r="O163" s="27">
        <f t="shared" si="59"/>
        <v>649576806.24000001</v>
      </c>
      <c r="P163" s="17">
        <f>P109</f>
        <v>-1872618</v>
      </c>
      <c r="Q163" s="27">
        <f t="shared" si="60"/>
        <v>647704188.24000001</v>
      </c>
      <c r="R163" s="17">
        <f>R109</f>
        <v>8799616.9399999976</v>
      </c>
      <c r="S163" s="27">
        <f>Q163+R163</f>
        <v>656503805.18000007</v>
      </c>
      <c r="T163" s="17">
        <f>T109</f>
        <v>85593089.330000013</v>
      </c>
      <c r="U163" s="27">
        <f>S163+T163</f>
        <v>742096894.51000011</v>
      </c>
    </row>
  </sheetData>
  <mergeCells count="10">
    <mergeCell ref="T4:U4"/>
    <mergeCell ref="E5:F5"/>
    <mergeCell ref="B6:C6"/>
    <mergeCell ref="A8:B8"/>
    <mergeCell ref="E1:F1"/>
    <mergeCell ref="O1:P1"/>
    <mergeCell ref="C4:F4"/>
    <mergeCell ref="G4:I4"/>
    <mergeCell ref="L4:M4"/>
    <mergeCell ref="O4:P4"/>
  </mergeCells>
  <pageMargins left="1.1811023622047245" right="0.39370078740157483" top="0.78740157480314965" bottom="0.78740157480314965" header="0.51181102362204722" footer="0.51181102362204722"/>
  <pageSetup paperSize="9" scale="70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cols>
    <col min="1" max="1025" width="8.5703125"/>
  </cols>
  <sheetData/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cols>
    <col min="1" max="1025" width="8.5703125"/>
  </cols>
  <sheetData/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21" sqref="K21"/>
    </sheetView>
  </sheetViews>
  <sheetFormatPr defaultRowHeight="12.75"/>
  <cols>
    <col min="1" max="1025" width="8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1179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Tycoon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Zemskoe</cp:lastModifiedBy>
  <cp:revision>12</cp:revision>
  <cp:lastPrinted>2020-06-16T03:40:51Z</cp:lastPrinted>
  <dcterms:created xsi:type="dcterms:W3CDTF">2010-07-01T06:45:52Z</dcterms:created>
  <dcterms:modified xsi:type="dcterms:W3CDTF">2020-07-14T11:53:57Z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Tycoon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