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ума\Desktop\2021\24.03.2021\23.03.201 РЕШЕНИЯ\норм\№ 137 изм в бюджет\"/>
    </mc:Choice>
  </mc:AlternateContent>
  <xr:revisionPtr revIDLastSave="0" documentId="13_ncr:1_{21AEC56F-A622-45B6-B1B2-52FFB77C0C07}" xr6:coauthVersionLast="46" xr6:coauthVersionMax="46" xr10:uidLastSave="{00000000-0000-0000-0000-000000000000}"/>
  <bookViews>
    <workbookView xWindow="-120" yWindow="-120" windowWidth="24240" windowHeight="13140" tabRatio="899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Z127" i="1" l="1"/>
  <c r="Z177" i="1" l="1"/>
  <c r="Z174" i="1" l="1"/>
  <c r="Z173" i="1"/>
  <c r="Z179" i="1"/>
  <c r="X179" i="1"/>
  <c r="AA178" i="1"/>
  <c r="W178" i="1"/>
  <c r="W177" i="1" s="1"/>
  <c r="O178" i="1"/>
  <c r="Q178" i="1" s="1"/>
  <c r="S178" i="1" s="1"/>
  <c r="S177" i="1" s="1"/>
  <c r="Y177" i="1"/>
  <c r="AA177" i="1" s="1"/>
  <c r="V177" i="1"/>
  <c r="U177" i="1"/>
  <c r="T177" i="1"/>
  <c r="O177" i="1"/>
  <c r="Q177" i="1" s="1"/>
  <c r="M177" i="1"/>
  <c r="L177" i="1"/>
  <c r="Q176" i="1"/>
  <c r="S176" i="1" s="1"/>
  <c r="U176" i="1" s="1"/>
  <c r="W176" i="1" s="1"/>
  <c r="O176" i="1"/>
  <c r="K176" i="1"/>
  <c r="AA175" i="1"/>
  <c r="W175" i="1"/>
  <c r="Q175" i="1"/>
  <c r="S175" i="1" s="1"/>
  <c r="O175" i="1"/>
  <c r="K175" i="1"/>
  <c r="K174" i="1" s="1"/>
  <c r="K173" i="1" s="1"/>
  <c r="X174" i="1"/>
  <c r="W174" i="1"/>
  <c r="N174" i="1"/>
  <c r="M174" i="1"/>
  <c r="O174" i="1" s="1"/>
  <c r="Q174" i="1" s="1"/>
  <c r="S174" i="1" s="1"/>
  <c r="J174" i="1"/>
  <c r="J173" i="1" s="1"/>
  <c r="I174" i="1"/>
  <c r="I173" i="1" s="1"/>
  <c r="H174" i="1"/>
  <c r="H173" i="1" s="1"/>
  <c r="G174" i="1"/>
  <c r="F174" i="1"/>
  <c r="F173" i="1" s="1"/>
  <c r="E174" i="1"/>
  <c r="E173" i="1" s="1"/>
  <c r="D174" i="1"/>
  <c r="U173" i="1"/>
  <c r="N173" i="1"/>
  <c r="N127" i="1" s="1"/>
  <c r="N180" i="1" s="1"/>
  <c r="M173" i="1"/>
  <c r="G173" i="1"/>
  <c r="D173" i="1"/>
  <c r="AA172" i="1"/>
  <c r="Y172" i="1"/>
  <c r="W172" i="1"/>
  <c r="S172" i="1"/>
  <c r="AA171" i="1"/>
  <c r="Y171" i="1"/>
  <c r="W171" i="1"/>
  <c r="S171" i="1"/>
  <c r="W170" i="1"/>
  <c r="W166" i="1" s="1"/>
  <c r="V170" i="1"/>
  <c r="V166" i="1" s="1"/>
  <c r="U170" i="1"/>
  <c r="Y170" i="1" s="1"/>
  <c r="AA170" i="1" s="1"/>
  <c r="T170" i="1"/>
  <c r="S170" i="1"/>
  <c r="S166" i="1" s="1"/>
  <c r="R170" i="1"/>
  <c r="R166" i="1" s="1"/>
  <c r="Q170" i="1"/>
  <c r="O170" i="1"/>
  <c r="K170" i="1"/>
  <c r="G170" i="1"/>
  <c r="Z169" i="1"/>
  <c r="Y169" i="1"/>
  <c r="AA169" i="1" s="1"/>
  <c r="X169" i="1"/>
  <c r="U169" i="1"/>
  <c r="D169" i="1"/>
  <c r="AA168" i="1"/>
  <c r="Y168" i="1"/>
  <c r="O168" i="1"/>
  <c r="Q168" i="1" s="1"/>
  <c r="M168" i="1"/>
  <c r="K168" i="1"/>
  <c r="G168" i="1"/>
  <c r="AA167" i="1"/>
  <c r="K167" i="1"/>
  <c r="G167" i="1"/>
  <c r="Z166" i="1"/>
  <c r="X166" i="1"/>
  <c r="U166" i="1"/>
  <c r="Y166" i="1" s="1"/>
  <c r="AA166" i="1" s="1"/>
  <c r="T166" i="1"/>
  <c r="Q166" i="1"/>
  <c r="P166" i="1"/>
  <c r="N166" i="1"/>
  <c r="M166" i="1"/>
  <c r="O166" i="1" s="1"/>
  <c r="J166" i="1"/>
  <c r="I166" i="1"/>
  <c r="H166" i="1"/>
  <c r="F166" i="1"/>
  <c r="E166" i="1"/>
  <c r="D166" i="1"/>
  <c r="AA165" i="1"/>
  <c r="Y165" i="1"/>
  <c r="W165" i="1"/>
  <c r="S165" i="1"/>
  <c r="Q165" i="1"/>
  <c r="O165" i="1"/>
  <c r="K165" i="1"/>
  <c r="G165" i="1"/>
  <c r="G164" i="1" s="1"/>
  <c r="Z164" i="1"/>
  <c r="AA164" i="1" s="1"/>
  <c r="Y164" i="1"/>
  <c r="X164" i="1"/>
  <c r="W164" i="1"/>
  <c r="V164" i="1"/>
  <c r="U164" i="1"/>
  <c r="T164" i="1"/>
  <c r="R164" i="1"/>
  <c r="O164" i="1"/>
  <c r="Q164" i="1" s="1"/>
  <c r="S164" i="1" s="1"/>
  <c r="M164" i="1"/>
  <c r="K164" i="1"/>
  <c r="J164" i="1"/>
  <c r="I164" i="1"/>
  <c r="I139" i="1" s="1"/>
  <c r="I128" i="1" s="1"/>
  <c r="H164" i="1"/>
  <c r="F164" i="1"/>
  <c r="E164" i="1"/>
  <c r="E139" i="1" s="1"/>
  <c r="E128" i="1" s="1"/>
  <c r="D164" i="1"/>
  <c r="AA163" i="1"/>
  <c r="W163" i="1"/>
  <c r="S163" i="1"/>
  <c r="Q163" i="1"/>
  <c r="O163" i="1"/>
  <c r="K163" i="1"/>
  <c r="S162" i="1"/>
  <c r="U162" i="1" s="1"/>
  <c r="Q162" i="1"/>
  <c r="O162" i="1"/>
  <c r="K162" i="1"/>
  <c r="G162" i="1"/>
  <c r="AA161" i="1"/>
  <c r="W161" i="1"/>
  <c r="S161" i="1"/>
  <c r="AA160" i="1"/>
  <c r="W160" i="1"/>
  <c r="O160" i="1"/>
  <c r="Q160" i="1" s="1"/>
  <c r="K160" i="1"/>
  <c r="AA159" i="1"/>
  <c r="W159" i="1"/>
  <c r="S159" i="1"/>
  <c r="Q159" i="1"/>
  <c r="O159" i="1"/>
  <c r="K159" i="1"/>
  <c r="AA158" i="1"/>
  <c r="W158" i="1"/>
  <c r="S158" i="1"/>
  <c r="Y157" i="1"/>
  <c r="W157" i="1"/>
  <c r="S157" i="1"/>
  <c r="Y156" i="1"/>
  <c r="AA156" i="1" s="1"/>
  <c r="Q156" i="1"/>
  <c r="S156" i="1" s="1"/>
  <c r="U156" i="1" s="1"/>
  <c r="W156" i="1" s="1"/>
  <c r="O156" i="1"/>
  <c r="K156" i="1"/>
  <c r="Y155" i="1"/>
  <c r="AA155" i="1" s="1"/>
  <c r="Q155" i="1"/>
  <c r="S155" i="1" s="1"/>
  <c r="U155" i="1" s="1"/>
  <c r="W155" i="1" s="1"/>
  <c r="O155" i="1"/>
  <c r="K155" i="1"/>
  <c r="G155" i="1"/>
  <c r="S154" i="1"/>
  <c r="U154" i="1" s="1"/>
  <c r="W154" i="1" s="1"/>
  <c r="Y154" i="1" s="1"/>
  <c r="AA154" i="1" s="1"/>
  <c r="Q154" i="1"/>
  <c r="O154" i="1"/>
  <c r="K154" i="1"/>
  <c r="G154" i="1"/>
  <c r="U153" i="1"/>
  <c r="W153" i="1" s="1"/>
  <c r="Y153" i="1" s="1"/>
  <c r="AA153" i="1" s="1"/>
  <c r="S153" i="1"/>
  <c r="Q153" i="1"/>
  <c r="O153" i="1"/>
  <c r="K153" i="1"/>
  <c r="U152" i="1"/>
  <c r="W152" i="1" s="1"/>
  <c r="Y152" i="1" s="1"/>
  <c r="AA152" i="1" s="1"/>
  <c r="S152" i="1"/>
  <c r="Q152" i="1"/>
  <c r="O152" i="1"/>
  <c r="K152" i="1"/>
  <c r="I152" i="1"/>
  <c r="G152" i="1"/>
  <c r="Q151" i="1"/>
  <c r="S151" i="1" s="1"/>
  <c r="U151" i="1" s="1"/>
  <c r="W151" i="1" s="1"/>
  <c r="Y151" i="1" s="1"/>
  <c r="AA151" i="1" s="1"/>
  <c r="O151" i="1"/>
  <c r="K151" i="1"/>
  <c r="I151" i="1"/>
  <c r="G151" i="1"/>
  <c r="U150" i="1"/>
  <c r="W150" i="1" s="1"/>
  <c r="Y150" i="1" s="1"/>
  <c r="AA150" i="1" s="1"/>
  <c r="S150" i="1"/>
  <c r="Q150" i="1"/>
  <c r="O150" i="1"/>
  <c r="K150" i="1"/>
  <c r="I150" i="1"/>
  <c r="G150" i="1"/>
  <c r="Y149" i="1"/>
  <c r="AA149" i="1" s="1"/>
  <c r="Q149" i="1"/>
  <c r="S149" i="1" s="1"/>
  <c r="U149" i="1" s="1"/>
  <c r="W149" i="1" s="1"/>
  <c r="O149" i="1"/>
  <c r="K149" i="1"/>
  <c r="I149" i="1"/>
  <c r="G149" i="1"/>
  <c r="U148" i="1"/>
  <c r="W148" i="1" s="1"/>
  <c r="Y148" i="1" s="1"/>
  <c r="AA148" i="1" s="1"/>
  <c r="S148" i="1"/>
  <c r="Q148" i="1"/>
  <c r="O148" i="1"/>
  <c r="K148" i="1"/>
  <c r="G148" i="1"/>
  <c r="W147" i="1"/>
  <c r="Y147" i="1" s="1"/>
  <c r="AA147" i="1" s="1"/>
  <c r="O147" i="1"/>
  <c r="Q147" i="1" s="1"/>
  <c r="S147" i="1" s="1"/>
  <c r="U147" i="1" s="1"/>
  <c r="K147" i="1"/>
  <c r="G147" i="1"/>
  <c r="Z146" i="1"/>
  <c r="X146" i="1"/>
  <c r="W146" i="1"/>
  <c r="V146" i="1"/>
  <c r="V139" i="1" s="1"/>
  <c r="U146" i="1"/>
  <c r="T146" i="1"/>
  <c r="S146" i="1"/>
  <c r="R146" i="1"/>
  <c r="R139" i="1" s="1"/>
  <c r="Q146" i="1"/>
  <c r="O146" i="1"/>
  <c r="K146" i="1"/>
  <c r="G146" i="1"/>
  <c r="V145" i="1"/>
  <c r="T145" i="1"/>
  <c r="R145" i="1"/>
  <c r="Q145" i="1"/>
  <c r="S145" i="1" s="1"/>
  <c r="U145" i="1" s="1"/>
  <c r="O145" i="1"/>
  <c r="M145" i="1"/>
  <c r="G145" i="1"/>
  <c r="V144" i="1"/>
  <c r="T144" i="1"/>
  <c r="R144" i="1"/>
  <c r="Q144" i="1"/>
  <c r="S144" i="1" s="1"/>
  <c r="U144" i="1" s="1"/>
  <c r="O144" i="1"/>
  <c r="M144" i="1"/>
  <c r="G144" i="1"/>
  <c r="V143" i="1"/>
  <c r="R143" i="1"/>
  <c r="Q143" i="1"/>
  <c r="S143" i="1" s="1"/>
  <c r="O143" i="1"/>
  <c r="M143" i="1"/>
  <c r="G143" i="1"/>
  <c r="V142" i="1"/>
  <c r="R142" i="1"/>
  <c r="Q142" i="1"/>
  <c r="S142" i="1" s="1"/>
  <c r="O142" i="1"/>
  <c r="M142" i="1"/>
  <c r="G142" i="1"/>
  <c r="V141" i="1"/>
  <c r="R141" i="1"/>
  <c r="O141" i="1"/>
  <c r="Q141" i="1" s="1"/>
  <c r="S141" i="1" s="1"/>
  <c r="M141" i="1"/>
  <c r="G141" i="1"/>
  <c r="V140" i="1"/>
  <c r="R140" i="1"/>
  <c r="O140" i="1"/>
  <c r="Q140" i="1" s="1"/>
  <c r="M140" i="1"/>
  <c r="G140" i="1"/>
  <c r="G139" i="1" s="1"/>
  <c r="X139" i="1"/>
  <c r="X128" i="1" s="1"/>
  <c r="T139" i="1"/>
  <c r="O139" i="1"/>
  <c r="N139" i="1"/>
  <c r="M139" i="1"/>
  <c r="L139" i="1"/>
  <c r="K139" i="1"/>
  <c r="J139" i="1"/>
  <c r="H139" i="1"/>
  <c r="F139" i="1"/>
  <c r="D139" i="1"/>
  <c r="AA138" i="1"/>
  <c r="W138" i="1"/>
  <c r="AA137" i="1"/>
  <c r="Y137" i="1"/>
  <c r="W137" i="1"/>
  <c r="W136" i="1" s="1"/>
  <c r="S137" i="1"/>
  <c r="Q137" i="1"/>
  <c r="O137" i="1"/>
  <c r="K137" i="1"/>
  <c r="K136" i="1" s="1"/>
  <c r="K132" i="1" s="1"/>
  <c r="G137" i="1"/>
  <c r="Z136" i="1"/>
  <c r="Z132" i="1" s="1"/>
  <c r="Y136" i="1"/>
  <c r="X136" i="1"/>
  <c r="V136" i="1"/>
  <c r="U136" i="1"/>
  <c r="U132" i="1" s="1"/>
  <c r="T136" i="1"/>
  <c r="S136" i="1"/>
  <c r="R136" i="1"/>
  <c r="Q136" i="1"/>
  <c r="O136" i="1"/>
  <c r="N136" i="1"/>
  <c r="M136" i="1"/>
  <c r="L136" i="1"/>
  <c r="L132" i="1" s="1"/>
  <c r="L128" i="1" s="1"/>
  <c r="L127" i="1" s="1"/>
  <c r="L180" i="1" s="1"/>
  <c r="J136" i="1"/>
  <c r="D136" i="1"/>
  <c r="AA135" i="1"/>
  <c r="W135" i="1"/>
  <c r="Q135" i="1"/>
  <c r="S135" i="1" s="1"/>
  <c r="O135" i="1"/>
  <c r="AA134" i="1"/>
  <c r="W134" i="1"/>
  <c r="S134" i="1"/>
  <c r="Q134" i="1"/>
  <c r="O134" i="1"/>
  <c r="M134" i="1"/>
  <c r="G134" i="1"/>
  <c r="AA133" i="1"/>
  <c r="Y133" i="1"/>
  <c r="W133" i="1"/>
  <c r="S133" i="1"/>
  <c r="Q133" i="1"/>
  <c r="O133" i="1"/>
  <c r="X132" i="1"/>
  <c r="V132" i="1"/>
  <c r="T132" i="1"/>
  <c r="R132" i="1"/>
  <c r="N132" i="1"/>
  <c r="M132" i="1"/>
  <c r="O132" i="1" s="1"/>
  <c r="Q132" i="1" s="1"/>
  <c r="S132" i="1" s="1"/>
  <c r="J132" i="1"/>
  <c r="F132" i="1"/>
  <c r="E132" i="1"/>
  <c r="AA131" i="1"/>
  <c r="W131" i="1"/>
  <c r="O131" i="1"/>
  <c r="Q131" i="1" s="1"/>
  <c r="S131" i="1" s="1"/>
  <c r="K131" i="1"/>
  <c r="G131" i="1"/>
  <c r="AA130" i="1"/>
  <c r="W130" i="1"/>
  <c r="S130" i="1"/>
  <c r="Q130" i="1"/>
  <c r="O130" i="1"/>
  <c r="K130" i="1"/>
  <c r="K129" i="1" s="1"/>
  <c r="G130" i="1"/>
  <c r="AA129" i="1"/>
  <c r="Y129" i="1"/>
  <c r="W129" i="1"/>
  <c r="V129" i="1"/>
  <c r="U129" i="1"/>
  <c r="T129" i="1"/>
  <c r="R129" i="1"/>
  <c r="M129" i="1"/>
  <c r="J129" i="1"/>
  <c r="I129" i="1"/>
  <c r="H129" i="1"/>
  <c r="H128" i="1" s="1"/>
  <c r="G129" i="1"/>
  <c r="F129" i="1"/>
  <c r="E129" i="1"/>
  <c r="D129" i="1"/>
  <c r="T128" i="1"/>
  <c r="T127" i="1" s="1"/>
  <c r="T180" i="1" s="1"/>
  <c r="P128" i="1"/>
  <c r="N128" i="1"/>
  <c r="J128" i="1"/>
  <c r="F128" i="1"/>
  <c r="P127" i="1"/>
  <c r="P180" i="1" s="1"/>
  <c r="J127" i="1"/>
  <c r="S126" i="1"/>
  <c r="U126" i="1" s="1"/>
  <c r="W126" i="1" s="1"/>
  <c r="Y126" i="1" s="1"/>
  <c r="AA126" i="1" s="1"/>
  <c r="O126" i="1"/>
  <c r="Q126" i="1" s="1"/>
  <c r="M126" i="1"/>
  <c r="G126" i="1"/>
  <c r="M125" i="1"/>
  <c r="O125" i="1" s="1"/>
  <c r="Q125" i="1" s="1"/>
  <c r="S125" i="1" s="1"/>
  <c r="U125" i="1" s="1"/>
  <c r="W125" i="1" s="1"/>
  <c r="Y125" i="1" s="1"/>
  <c r="AA125" i="1" s="1"/>
  <c r="G125" i="1"/>
  <c r="M124" i="1"/>
  <c r="O124" i="1" s="1"/>
  <c r="Q124" i="1" s="1"/>
  <c r="S124" i="1" s="1"/>
  <c r="U124" i="1" s="1"/>
  <c r="W124" i="1" s="1"/>
  <c r="Y124" i="1" s="1"/>
  <c r="AA124" i="1" s="1"/>
  <c r="G124" i="1"/>
  <c r="O123" i="1"/>
  <c r="Q123" i="1" s="1"/>
  <c r="S123" i="1" s="1"/>
  <c r="U123" i="1" s="1"/>
  <c r="W123" i="1" s="1"/>
  <c r="Y123" i="1" s="1"/>
  <c r="AA123" i="1" s="1"/>
  <c r="M123" i="1"/>
  <c r="G123" i="1"/>
  <c r="W122" i="1"/>
  <c r="O122" i="1"/>
  <c r="Q122" i="1" s="1"/>
  <c r="S122" i="1" s="1"/>
  <c r="K122" i="1"/>
  <c r="K121" i="1" s="1"/>
  <c r="G122" i="1"/>
  <c r="G121" i="1" s="1"/>
  <c r="AA121" i="1"/>
  <c r="Y121" i="1"/>
  <c r="U121" i="1"/>
  <c r="W121" i="1" s="1"/>
  <c r="M121" i="1"/>
  <c r="O121" i="1" s="1"/>
  <c r="Q121" i="1" s="1"/>
  <c r="S121" i="1" s="1"/>
  <c r="J121" i="1"/>
  <c r="I121" i="1"/>
  <c r="H121" i="1"/>
  <c r="F121" i="1"/>
  <c r="E121" i="1"/>
  <c r="D121" i="1"/>
  <c r="W120" i="1"/>
  <c r="O120" i="1"/>
  <c r="Q120" i="1" s="1"/>
  <c r="S120" i="1" s="1"/>
  <c r="AA119" i="1"/>
  <c r="Y119" i="1"/>
  <c r="U119" i="1"/>
  <c r="W119" i="1" s="1"/>
  <c r="M119" i="1"/>
  <c r="O119" i="1" s="1"/>
  <c r="Q119" i="1" s="1"/>
  <c r="S119" i="1" s="1"/>
  <c r="W118" i="1"/>
  <c r="O118" i="1"/>
  <c r="Q118" i="1" s="1"/>
  <c r="S118" i="1" s="1"/>
  <c r="AA117" i="1"/>
  <c r="Y117" i="1"/>
  <c r="U117" i="1"/>
  <c r="W117" i="1" s="1"/>
  <c r="M117" i="1"/>
  <c r="O117" i="1" s="1"/>
  <c r="Q117" i="1" s="1"/>
  <c r="S117" i="1" s="1"/>
  <c r="W116" i="1"/>
  <c r="O116" i="1"/>
  <c r="Q116" i="1" s="1"/>
  <c r="S116" i="1" s="1"/>
  <c r="W115" i="1"/>
  <c r="O115" i="1"/>
  <c r="Q115" i="1" s="1"/>
  <c r="S115" i="1" s="1"/>
  <c r="AA114" i="1"/>
  <c r="Y114" i="1"/>
  <c r="U114" i="1"/>
  <c r="W114" i="1" s="1"/>
  <c r="M114" i="1"/>
  <c r="O114" i="1" s="1"/>
  <c r="Q114" i="1" s="1"/>
  <c r="S114" i="1" s="1"/>
  <c r="AA112" i="1"/>
  <c r="Y112" i="1"/>
  <c r="U112" i="1"/>
  <c r="AA110" i="1"/>
  <c r="Y110" i="1"/>
  <c r="U110" i="1"/>
  <c r="AA108" i="1"/>
  <c r="Y108" i="1"/>
  <c r="U108" i="1"/>
  <c r="W107" i="1"/>
  <c r="Q107" i="1"/>
  <c r="S107" i="1" s="1"/>
  <c r="O107" i="1"/>
  <c r="AA106" i="1"/>
  <c r="Y106" i="1"/>
  <c r="W106" i="1"/>
  <c r="U106" i="1"/>
  <c r="O106" i="1"/>
  <c r="Q106" i="1" s="1"/>
  <c r="S106" i="1" s="1"/>
  <c r="M106" i="1"/>
  <c r="K106" i="1"/>
  <c r="AA104" i="1"/>
  <c r="Y104" i="1"/>
  <c r="U104" i="1"/>
  <c r="AA102" i="1"/>
  <c r="Y102" i="1"/>
  <c r="U102" i="1"/>
  <c r="AA100" i="1"/>
  <c r="Y100" i="1"/>
  <c r="U100" i="1"/>
  <c r="W99" i="1"/>
  <c r="O99" i="1"/>
  <c r="Q99" i="1" s="1"/>
  <c r="S99" i="1" s="1"/>
  <c r="K99" i="1"/>
  <c r="AA97" i="1"/>
  <c r="Y97" i="1"/>
  <c r="U97" i="1"/>
  <c r="W97" i="1" s="1"/>
  <c r="M97" i="1"/>
  <c r="O97" i="1" s="1"/>
  <c r="Q97" i="1" s="1"/>
  <c r="S97" i="1" s="1"/>
  <c r="K97" i="1"/>
  <c r="G97" i="1"/>
  <c r="W96" i="1"/>
  <c r="O96" i="1"/>
  <c r="Q96" i="1" s="1"/>
  <c r="S96" i="1" s="1"/>
  <c r="K96" i="1"/>
  <c r="AA95" i="1"/>
  <c r="AA94" i="1" s="1"/>
  <c r="Y95" i="1"/>
  <c r="W95" i="1"/>
  <c r="U95" i="1"/>
  <c r="O95" i="1"/>
  <c r="Q95" i="1" s="1"/>
  <c r="S95" i="1" s="1"/>
  <c r="M95" i="1"/>
  <c r="K95" i="1"/>
  <c r="K94" i="1" s="1"/>
  <c r="Y94" i="1"/>
  <c r="U94" i="1"/>
  <c r="W94" i="1" s="1"/>
  <c r="M94" i="1"/>
  <c r="O94" i="1" s="1"/>
  <c r="Q94" i="1" s="1"/>
  <c r="S94" i="1" s="1"/>
  <c r="J94" i="1"/>
  <c r="I94" i="1"/>
  <c r="H94" i="1"/>
  <c r="F94" i="1"/>
  <c r="E94" i="1"/>
  <c r="D94" i="1"/>
  <c r="M93" i="1"/>
  <c r="O93" i="1" s="1"/>
  <c r="Q93" i="1" s="1"/>
  <c r="S93" i="1" s="1"/>
  <c r="U93" i="1" s="1"/>
  <c r="W93" i="1" s="1"/>
  <c r="Y93" i="1" s="1"/>
  <c r="AA93" i="1" s="1"/>
  <c r="G93" i="1"/>
  <c r="I93" i="1" s="1"/>
  <c r="M92" i="1"/>
  <c r="O92" i="1" s="1"/>
  <c r="Q92" i="1" s="1"/>
  <c r="S92" i="1" s="1"/>
  <c r="U92" i="1" s="1"/>
  <c r="W92" i="1" s="1"/>
  <c r="Y92" i="1" s="1"/>
  <c r="AA92" i="1" s="1"/>
  <c r="G92" i="1"/>
  <c r="I92" i="1" s="1"/>
  <c r="W91" i="1"/>
  <c r="O91" i="1"/>
  <c r="Q91" i="1" s="1"/>
  <c r="S91" i="1" s="1"/>
  <c r="K91" i="1"/>
  <c r="G91" i="1"/>
  <c r="G90" i="1" s="1"/>
  <c r="G89" i="1" s="1"/>
  <c r="AA90" i="1"/>
  <c r="Y90" i="1"/>
  <c r="U90" i="1"/>
  <c r="W90" i="1" s="1"/>
  <c r="M90" i="1"/>
  <c r="O90" i="1" s="1"/>
  <c r="Q90" i="1" s="1"/>
  <c r="S90" i="1" s="1"/>
  <c r="K90" i="1"/>
  <c r="J90" i="1"/>
  <c r="I90" i="1"/>
  <c r="H90" i="1"/>
  <c r="F90" i="1"/>
  <c r="E90" i="1"/>
  <c r="D90" i="1"/>
  <c r="AA89" i="1"/>
  <c r="AA86" i="1" s="1"/>
  <c r="Y89" i="1"/>
  <c r="Y86" i="1" s="1"/>
  <c r="U89" i="1"/>
  <c r="W89" i="1" s="1"/>
  <c r="M89" i="1"/>
  <c r="O89" i="1" s="1"/>
  <c r="Q89" i="1" s="1"/>
  <c r="S89" i="1" s="1"/>
  <c r="K89" i="1"/>
  <c r="K86" i="1" s="1"/>
  <c r="J89" i="1"/>
  <c r="J86" i="1" s="1"/>
  <c r="I89" i="1"/>
  <c r="H89" i="1"/>
  <c r="F89" i="1"/>
  <c r="F86" i="1" s="1"/>
  <c r="E89" i="1"/>
  <c r="D89" i="1"/>
  <c r="W88" i="1"/>
  <c r="O88" i="1"/>
  <c r="Q88" i="1" s="1"/>
  <c r="S88" i="1" s="1"/>
  <c r="K88" i="1"/>
  <c r="K87" i="1" s="1"/>
  <c r="G88" i="1"/>
  <c r="G87" i="1" s="1"/>
  <c r="AA87" i="1"/>
  <c r="Y87" i="1"/>
  <c r="U87" i="1"/>
  <c r="W87" i="1" s="1"/>
  <c r="M87" i="1"/>
  <c r="O87" i="1" s="1"/>
  <c r="Q87" i="1" s="1"/>
  <c r="S87" i="1" s="1"/>
  <c r="J87" i="1"/>
  <c r="I87" i="1"/>
  <c r="H87" i="1"/>
  <c r="F87" i="1"/>
  <c r="E87" i="1"/>
  <c r="D87" i="1"/>
  <c r="U86" i="1"/>
  <c r="W86" i="1" s="1"/>
  <c r="M86" i="1"/>
  <c r="O86" i="1" s="1"/>
  <c r="Q86" i="1" s="1"/>
  <c r="S86" i="1" s="1"/>
  <c r="I86" i="1"/>
  <c r="H86" i="1"/>
  <c r="E86" i="1"/>
  <c r="D86" i="1"/>
  <c r="W85" i="1"/>
  <c r="O85" i="1"/>
  <c r="Q85" i="1" s="1"/>
  <c r="S85" i="1" s="1"/>
  <c r="K85" i="1"/>
  <c r="J85" i="1"/>
  <c r="I85" i="1"/>
  <c r="H85" i="1"/>
  <c r="G85" i="1"/>
  <c r="F85" i="1"/>
  <c r="E85" i="1"/>
  <c r="D85" i="1"/>
  <c r="AA84" i="1"/>
  <c r="Y84" i="1"/>
  <c r="Y81" i="1" s="1"/>
  <c r="U84" i="1"/>
  <c r="W84" i="1" s="1"/>
  <c r="M84" i="1"/>
  <c r="O84" i="1" s="1"/>
  <c r="Q84" i="1" s="1"/>
  <c r="S84" i="1" s="1"/>
  <c r="G84" i="1"/>
  <c r="W83" i="1"/>
  <c r="Q83" i="1"/>
  <c r="S83" i="1" s="1"/>
  <c r="O83" i="1"/>
  <c r="AA82" i="1"/>
  <c r="Y82" i="1"/>
  <c r="W82" i="1"/>
  <c r="U82" i="1"/>
  <c r="O82" i="1"/>
  <c r="Q82" i="1" s="1"/>
  <c r="S82" i="1" s="1"/>
  <c r="M82" i="1"/>
  <c r="AA81" i="1"/>
  <c r="G81" i="1"/>
  <c r="AA77" i="1"/>
  <c r="Y77" i="1"/>
  <c r="U77" i="1"/>
  <c r="W77" i="1" s="1"/>
  <c r="Q77" i="1"/>
  <c r="S77" i="1" s="1"/>
  <c r="O77" i="1"/>
  <c r="G77" i="1"/>
  <c r="AA76" i="1"/>
  <c r="Y76" i="1"/>
  <c r="Y75" i="1" s="1"/>
  <c r="Y74" i="1" s="1"/>
  <c r="U76" i="1"/>
  <c r="U75" i="1" s="1"/>
  <c r="M76" i="1"/>
  <c r="M75" i="1" s="1"/>
  <c r="G76" i="1"/>
  <c r="AA75" i="1"/>
  <c r="AA74" i="1" s="1"/>
  <c r="G75" i="1"/>
  <c r="E75" i="1"/>
  <c r="D75" i="1"/>
  <c r="K74" i="1"/>
  <c r="J74" i="1"/>
  <c r="I74" i="1"/>
  <c r="H74" i="1"/>
  <c r="G74" i="1"/>
  <c r="F74" i="1"/>
  <c r="E74" i="1"/>
  <c r="D74" i="1"/>
  <c r="M73" i="1"/>
  <c r="O73" i="1" s="1"/>
  <c r="Q73" i="1" s="1"/>
  <c r="S73" i="1" s="1"/>
  <c r="U73" i="1" s="1"/>
  <c r="W73" i="1" s="1"/>
  <c r="Y73" i="1" s="1"/>
  <c r="AA73" i="1" s="1"/>
  <c r="K73" i="1"/>
  <c r="G73" i="1"/>
  <c r="W72" i="1"/>
  <c r="O72" i="1"/>
  <c r="Q72" i="1" s="1"/>
  <c r="S72" i="1" s="1"/>
  <c r="K72" i="1"/>
  <c r="G72" i="1"/>
  <c r="W71" i="1"/>
  <c r="O71" i="1"/>
  <c r="Q71" i="1" s="1"/>
  <c r="S71" i="1" s="1"/>
  <c r="K71" i="1"/>
  <c r="G71" i="1"/>
  <c r="W70" i="1"/>
  <c r="K70" i="1"/>
  <c r="M70" i="1" s="1"/>
  <c r="G70" i="1"/>
  <c r="W69" i="1"/>
  <c r="Q69" i="1"/>
  <c r="S69" i="1" s="1"/>
  <c r="O69" i="1"/>
  <c r="K69" i="1"/>
  <c r="K68" i="1" s="1"/>
  <c r="K67" i="1" s="1"/>
  <c r="G69" i="1"/>
  <c r="AA68" i="1"/>
  <c r="Y68" i="1"/>
  <c r="W68" i="1"/>
  <c r="U68" i="1"/>
  <c r="J68" i="1"/>
  <c r="I68" i="1"/>
  <c r="H68" i="1"/>
  <c r="G68" i="1"/>
  <c r="F68" i="1"/>
  <c r="E68" i="1"/>
  <c r="D68" i="1"/>
  <c r="AA67" i="1"/>
  <c r="Y67" i="1"/>
  <c r="W67" i="1"/>
  <c r="U67" i="1"/>
  <c r="J67" i="1"/>
  <c r="I67" i="1"/>
  <c r="H67" i="1"/>
  <c r="G67" i="1"/>
  <c r="F67" i="1"/>
  <c r="E67" i="1"/>
  <c r="D67" i="1"/>
  <c r="W66" i="1"/>
  <c r="Q66" i="1"/>
  <c r="S66" i="1" s="1"/>
  <c r="O66" i="1"/>
  <c r="W65" i="1"/>
  <c r="Q65" i="1"/>
  <c r="S65" i="1" s="1"/>
  <c r="O65" i="1"/>
  <c r="K65" i="1"/>
  <c r="G65" i="1"/>
  <c r="AA64" i="1"/>
  <c r="Y64" i="1"/>
  <c r="W64" i="1"/>
  <c r="U64" i="1"/>
  <c r="O64" i="1"/>
  <c r="Q64" i="1" s="1"/>
  <c r="S64" i="1" s="1"/>
  <c r="M64" i="1"/>
  <c r="K64" i="1"/>
  <c r="J64" i="1"/>
  <c r="I64" i="1"/>
  <c r="H64" i="1"/>
  <c r="G64" i="1"/>
  <c r="F64" i="1"/>
  <c r="E64" i="1"/>
  <c r="D64" i="1"/>
  <c r="AA63" i="1"/>
  <c r="Y63" i="1"/>
  <c r="W63" i="1"/>
  <c r="U63" i="1"/>
  <c r="O63" i="1"/>
  <c r="Q63" i="1" s="1"/>
  <c r="S63" i="1" s="1"/>
  <c r="M63" i="1"/>
  <c r="K63" i="1"/>
  <c r="J63" i="1"/>
  <c r="I63" i="1"/>
  <c r="H63" i="1"/>
  <c r="G63" i="1"/>
  <c r="F63" i="1"/>
  <c r="E63" i="1"/>
  <c r="D63" i="1"/>
  <c r="W62" i="1"/>
  <c r="Q62" i="1"/>
  <c r="S62" i="1" s="1"/>
  <c r="O62" i="1"/>
  <c r="K62" i="1"/>
  <c r="K61" i="1" s="1"/>
  <c r="AA61" i="1"/>
  <c r="Y61" i="1"/>
  <c r="U61" i="1"/>
  <c r="W61" i="1" s="1"/>
  <c r="M61" i="1"/>
  <c r="O61" i="1" s="1"/>
  <c r="Q61" i="1" s="1"/>
  <c r="S61" i="1" s="1"/>
  <c r="J61" i="1"/>
  <c r="I61" i="1"/>
  <c r="H61" i="1"/>
  <c r="G61" i="1"/>
  <c r="F61" i="1"/>
  <c r="E61" i="1"/>
  <c r="D61" i="1"/>
  <c r="W60" i="1"/>
  <c r="O60" i="1"/>
  <c r="Q60" i="1" s="1"/>
  <c r="S60" i="1" s="1"/>
  <c r="K60" i="1"/>
  <c r="G60" i="1"/>
  <c r="G59" i="1" s="1"/>
  <c r="AA59" i="1"/>
  <c r="Y59" i="1"/>
  <c r="U59" i="1"/>
  <c r="W59" i="1" s="1"/>
  <c r="M59" i="1"/>
  <c r="O59" i="1" s="1"/>
  <c r="Q59" i="1" s="1"/>
  <c r="S59" i="1" s="1"/>
  <c r="K59" i="1"/>
  <c r="J59" i="1"/>
  <c r="I59" i="1"/>
  <c r="H59" i="1"/>
  <c r="F59" i="1"/>
  <c r="E59" i="1"/>
  <c r="D59" i="1"/>
  <c r="W58" i="1"/>
  <c r="O58" i="1"/>
  <c r="Q58" i="1" s="1"/>
  <c r="S58" i="1" s="1"/>
  <c r="K58" i="1"/>
  <c r="K57" i="1" s="1"/>
  <c r="G58" i="1"/>
  <c r="G57" i="1" s="1"/>
  <c r="G56" i="1" s="1"/>
  <c r="AA57" i="1"/>
  <c r="Y57" i="1"/>
  <c r="U57" i="1"/>
  <c r="W57" i="1" s="1"/>
  <c r="M57" i="1"/>
  <c r="O57" i="1" s="1"/>
  <c r="Q57" i="1" s="1"/>
  <c r="S57" i="1" s="1"/>
  <c r="J57" i="1"/>
  <c r="I57" i="1"/>
  <c r="H57" i="1"/>
  <c r="F57" i="1"/>
  <c r="E57" i="1"/>
  <c r="D57" i="1"/>
  <c r="D56" i="1" s="1"/>
  <c r="D53" i="1" s="1"/>
  <c r="AA56" i="1"/>
  <c r="Y56" i="1"/>
  <c r="U56" i="1"/>
  <c r="W56" i="1" s="1"/>
  <c r="M56" i="1"/>
  <c r="O56" i="1" s="1"/>
  <c r="Q56" i="1" s="1"/>
  <c r="S56" i="1" s="1"/>
  <c r="J56" i="1"/>
  <c r="I56" i="1"/>
  <c r="H56" i="1"/>
  <c r="F56" i="1"/>
  <c r="F53" i="1" s="1"/>
  <c r="E56" i="1"/>
  <c r="M55" i="1"/>
  <c r="O55" i="1" s="1"/>
  <c r="Q55" i="1" s="1"/>
  <c r="S55" i="1" s="1"/>
  <c r="U55" i="1" s="1"/>
  <c r="W55" i="1" s="1"/>
  <c r="Y55" i="1" s="1"/>
  <c r="AA55" i="1" s="1"/>
  <c r="G55" i="1"/>
  <c r="S54" i="1"/>
  <c r="U54" i="1" s="1"/>
  <c r="W54" i="1" s="1"/>
  <c r="Y54" i="1" s="1"/>
  <c r="AA54" i="1" s="1"/>
  <c r="O54" i="1"/>
  <c r="Q54" i="1" s="1"/>
  <c r="M54" i="1"/>
  <c r="G54" i="1"/>
  <c r="AA53" i="1"/>
  <c r="Y53" i="1"/>
  <c r="U53" i="1"/>
  <c r="W53" i="1" s="1"/>
  <c r="J53" i="1"/>
  <c r="I53" i="1"/>
  <c r="H53" i="1"/>
  <c r="G53" i="1"/>
  <c r="E53" i="1"/>
  <c r="Q52" i="1"/>
  <c r="S52" i="1" s="1"/>
  <c r="U52" i="1" s="1"/>
  <c r="W52" i="1" s="1"/>
  <c r="Y52" i="1" s="1"/>
  <c r="AA52" i="1" s="1"/>
  <c r="M52" i="1"/>
  <c r="O52" i="1" s="1"/>
  <c r="G52" i="1"/>
  <c r="O51" i="1"/>
  <c r="Q51" i="1" s="1"/>
  <c r="S51" i="1" s="1"/>
  <c r="U51" i="1" s="1"/>
  <c r="W51" i="1" s="1"/>
  <c r="Y51" i="1" s="1"/>
  <c r="AA51" i="1" s="1"/>
  <c r="M51" i="1"/>
  <c r="G51" i="1"/>
  <c r="M50" i="1"/>
  <c r="O50" i="1" s="1"/>
  <c r="Q50" i="1" s="1"/>
  <c r="S50" i="1" s="1"/>
  <c r="U50" i="1" s="1"/>
  <c r="W50" i="1" s="1"/>
  <c r="Y50" i="1" s="1"/>
  <c r="AA50" i="1" s="1"/>
  <c r="G50" i="1"/>
  <c r="O49" i="1"/>
  <c r="Q49" i="1" s="1"/>
  <c r="S49" i="1" s="1"/>
  <c r="U49" i="1" s="1"/>
  <c r="W49" i="1" s="1"/>
  <c r="Y49" i="1" s="1"/>
  <c r="AA49" i="1" s="1"/>
  <c r="M49" i="1"/>
  <c r="G49" i="1"/>
  <c r="M48" i="1"/>
  <c r="O48" i="1" s="1"/>
  <c r="Q48" i="1" s="1"/>
  <c r="S48" i="1" s="1"/>
  <c r="U48" i="1" s="1"/>
  <c r="W48" i="1" s="1"/>
  <c r="Y48" i="1" s="1"/>
  <c r="AA48" i="1" s="1"/>
  <c r="G48" i="1"/>
  <c r="O47" i="1"/>
  <c r="Q47" i="1" s="1"/>
  <c r="S47" i="1" s="1"/>
  <c r="U47" i="1" s="1"/>
  <c r="W47" i="1" s="1"/>
  <c r="Y47" i="1" s="1"/>
  <c r="AA47" i="1" s="1"/>
  <c r="M47" i="1"/>
  <c r="G47" i="1"/>
  <c r="M46" i="1"/>
  <c r="O46" i="1" s="1"/>
  <c r="Q46" i="1" s="1"/>
  <c r="S46" i="1" s="1"/>
  <c r="U46" i="1" s="1"/>
  <c r="W46" i="1" s="1"/>
  <c r="Y46" i="1" s="1"/>
  <c r="AA46" i="1" s="1"/>
  <c r="G46" i="1"/>
  <c r="W45" i="1"/>
  <c r="Q45" i="1"/>
  <c r="S45" i="1" s="1"/>
  <c r="O45" i="1"/>
  <c r="G45" i="1"/>
  <c r="W44" i="1"/>
  <c r="O44" i="1"/>
  <c r="Q44" i="1" s="1"/>
  <c r="S44" i="1" s="1"/>
  <c r="K44" i="1"/>
  <c r="K43" i="1" s="1"/>
  <c r="K42" i="1" s="1"/>
  <c r="G44" i="1"/>
  <c r="G43" i="1" s="1"/>
  <c r="G42" i="1" s="1"/>
  <c r="AA43" i="1"/>
  <c r="Y43" i="1"/>
  <c r="U43" i="1"/>
  <c r="W43" i="1" s="1"/>
  <c r="M43" i="1"/>
  <c r="O43" i="1" s="1"/>
  <c r="Q43" i="1" s="1"/>
  <c r="S43" i="1" s="1"/>
  <c r="J43" i="1"/>
  <c r="I43" i="1"/>
  <c r="H43" i="1"/>
  <c r="F43" i="1"/>
  <c r="E43" i="1"/>
  <c r="D43" i="1"/>
  <c r="AA42" i="1"/>
  <c r="Y42" i="1"/>
  <c r="U42" i="1"/>
  <c r="W42" i="1" s="1"/>
  <c r="M42" i="1"/>
  <c r="O42" i="1" s="1"/>
  <c r="Q42" i="1" s="1"/>
  <c r="S42" i="1" s="1"/>
  <c r="J42" i="1"/>
  <c r="I42" i="1"/>
  <c r="H42" i="1"/>
  <c r="F42" i="1"/>
  <c r="E42" i="1"/>
  <c r="D42" i="1"/>
  <c r="W41" i="1"/>
  <c r="O41" i="1"/>
  <c r="Q41" i="1" s="1"/>
  <c r="S41" i="1" s="1"/>
  <c r="AA40" i="1"/>
  <c r="Y40" i="1"/>
  <c r="U40" i="1"/>
  <c r="W40" i="1" s="1"/>
  <c r="M40" i="1"/>
  <c r="O40" i="1" s="1"/>
  <c r="Q40" i="1" s="1"/>
  <c r="S40" i="1" s="1"/>
  <c r="W39" i="1"/>
  <c r="O39" i="1"/>
  <c r="Q39" i="1" s="1"/>
  <c r="S39" i="1" s="1"/>
  <c r="AA38" i="1"/>
  <c r="Y38" i="1"/>
  <c r="U38" i="1"/>
  <c r="W38" i="1" s="1"/>
  <c r="M38" i="1"/>
  <c r="O38" i="1" s="1"/>
  <c r="Q38" i="1" s="1"/>
  <c r="S38" i="1" s="1"/>
  <c r="AA37" i="1"/>
  <c r="Y37" i="1"/>
  <c r="U37" i="1"/>
  <c r="W37" i="1" s="1"/>
  <c r="M37" i="1"/>
  <c r="O37" i="1" s="1"/>
  <c r="Q37" i="1" s="1"/>
  <c r="S37" i="1" s="1"/>
  <c r="W36" i="1"/>
  <c r="O36" i="1"/>
  <c r="Q36" i="1" s="1"/>
  <c r="S36" i="1" s="1"/>
  <c r="K36" i="1"/>
  <c r="G36" i="1"/>
  <c r="W35" i="1"/>
  <c r="O35" i="1"/>
  <c r="Q35" i="1" s="1"/>
  <c r="S35" i="1" s="1"/>
  <c r="K35" i="1"/>
  <c r="G35" i="1"/>
  <c r="G34" i="1" s="1"/>
  <c r="G31" i="1" s="1"/>
  <c r="AA34" i="1"/>
  <c r="Y34" i="1"/>
  <c r="U34" i="1"/>
  <c r="W34" i="1" s="1"/>
  <c r="M34" i="1"/>
  <c r="O34" i="1" s="1"/>
  <c r="Q34" i="1" s="1"/>
  <c r="S34" i="1" s="1"/>
  <c r="K34" i="1"/>
  <c r="J34" i="1"/>
  <c r="J31" i="1" s="1"/>
  <c r="J11" i="1" s="1"/>
  <c r="J179" i="1" s="1"/>
  <c r="J180" i="1" s="1"/>
  <c r="I34" i="1"/>
  <c r="H34" i="1"/>
  <c r="H31" i="1" s="1"/>
  <c r="H11" i="1" s="1"/>
  <c r="H179" i="1" s="1"/>
  <c r="F34" i="1"/>
  <c r="F31" i="1" s="1"/>
  <c r="F11" i="1" s="1"/>
  <c r="F179" i="1" s="1"/>
  <c r="F180" i="1" s="1"/>
  <c r="E34" i="1"/>
  <c r="D34" i="1"/>
  <c r="D31" i="1" s="1"/>
  <c r="D11" i="1" s="1"/>
  <c r="D179" i="1" s="1"/>
  <c r="W33" i="1"/>
  <c r="O33" i="1"/>
  <c r="Q33" i="1" s="1"/>
  <c r="S33" i="1" s="1"/>
  <c r="AA32" i="1"/>
  <c r="Y32" i="1"/>
  <c r="Y31" i="1" s="1"/>
  <c r="U32" i="1"/>
  <c r="U31" i="1" s="1"/>
  <c r="W31" i="1" s="1"/>
  <c r="M32" i="1"/>
  <c r="M31" i="1" s="1"/>
  <c r="O31" i="1" s="1"/>
  <c r="Q31" i="1" s="1"/>
  <c r="S31" i="1" s="1"/>
  <c r="G32" i="1"/>
  <c r="AA31" i="1"/>
  <c r="K31" i="1"/>
  <c r="I31" i="1"/>
  <c r="E31" i="1"/>
  <c r="W30" i="1"/>
  <c r="Q30" i="1"/>
  <c r="S30" i="1" s="1"/>
  <c r="O30" i="1"/>
  <c r="W29" i="1"/>
  <c r="Q29" i="1"/>
  <c r="S29" i="1" s="1"/>
  <c r="O29" i="1"/>
  <c r="W28" i="1"/>
  <c r="Q28" i="1"/>
  <c r="S28" i="1" s="1"/>
  <c r="O28" i="1"/>
  <c r="K28" i="1"/>
  <c r="K26" i="1" s="1"/>
  <c r="K25" i="1" s="1"/>
  <c r="G28" i="1"/>
  <c r="O27" i="1"/>
  <c r="Q27" i="1" s="1"/>
  <c r="S27" i="1" s="1"/>
  <c r="U27" i="1" s="1"/>
  <c r="W27" i="1" s="1"/>
  <c r="Y27" i="1" s="1"/>
  <c r="AA27" i="1" s="1"/>
  <c r="M27" i="1"/>
  <c r="I27" i="1"/>
  <c r="G27" i="1"/>
  <c r="W26" i="1"/>
  <c r="M26" i="1"/>
  <c r="O26" i="1" s="1"/>
  <c r="Q26" i="1" s="1"/>
  <c r="S26" i="1" s="1"/>
  <c r="J26" i="1"/>
  <c r="I26" i="1"/>
  <c r="H26" i="1"/>
  <c r="G26" i="1"/>
  <c r="F26" i="1"/>
  <c r="E26" i="1"/>
  <c r="D26" i="1"/>
  <c r="AA25" i="1"/>
  <c r="Y25" i="1"/>
  <c r="U25" i="1"/>
  <c r="W25" i="1" s="1"/>
  <c r="M25" i="1"/>
  <c r="O25" i="1" s="1"/>
  <c r="Q25" i="1" s="1"/>
  <c r="S25" i="1" s="1"/>
  <c r="J25" i="1"/>
  <c r="I25" i="1"/>
  <c r="H25" i="1"/>
  <c r="G25" i="1"/>
  <c r="F25" i="1"/>
  <c r="E25" i="1"/>
  <c r="D25" i="1"/>
  <c r="M24" i="1"/>
  <c r="O24" i="1" s="1"/>
  <c r="Q24" i="1" s="1"/>
  <c r="S24" i="1" s="1"/>
  <c r="U24" i="1" s="1"/>
  <c r="K24" i="1"/>
  <c r="I24" i="1"/>
  <c r="I20" i="1" s="1"/>
  <c r="I19" i="1" s="1"/>
  <c r="I11" i="1" s="1"/>
  <c r="I179" i="1" s="1"/>
  <c r="G24" i="1"/>
  <c r="W23" i="1"/>
  <c r="Q23" i="1"/>
  <c r="S23" i="1" s="1"/>
  <c r="O23" i="1"/>
  <c r="K23" i="1"/>
  <c r="G23" i="1"/>
  <c r="W22" i="1"/>
  <c r="Q22" i="1"/>
  <c r="S22" i="1" s="1"/>
  <c r="O22" i="1"/>
  <c r="K22" i="1"/>
  <c r="G22" i="1"/>
  <c r="W21" i="1"/>
  <c r="Q21" i="1"/>
  <c r="S21" i="1" s="1"/>
  <c r="O21" i="1"/>
  <c r="K21" i="1"/>
  <c r="G21" i="1"/>
  <c r="K20" i="1"/>
  <c r="J20" i="1"/>
  <c r="H20" i="1"/>
  <c r="G20" i="1"/>
  <c r="F20" i="1"/>
  <c r="E20" i="1"/>
  <c r="D20" i="1"/>
  <c r="K19" i="1"/>
  <c r="J19" i="1"/>
  <c r="H19" i="1"/>
  <c r="G19" i="1"/>
  <c r="F19" i="1"/>
  <c r="E19" i="1"/>
  <c r="D19" i="1"/>
  <c r="W18" i="1"/>
  <c r="Q18" i="1"/>
  <c r="S18" i="1" s="1"/>
  <c r="O18" i="1"/>
  <c r="K18" i="1"/>
  <c r="G18" i="1"/>
  <c r="W17" i="1"/>
  <c r="Q17" i="1"/>
  <c r="S17" i="1" s="1"/>
  <c r="O17" i="1"/>
  <c r="K17" i="1"/>
  <c r="G17" i="1"/>
  <c r="W16" i="1"/>
  <c r="Q16" i="1"/>
  <c r="S16" i="1" s="1"/>
  <c r="O16" i="1"/>
  <c r="K16" i="1"/>
  <c r="G16" i="1"/>
  <c r="W15" i="1"/>
  <c r="Q15" i="1"/>
  <c r="S15" i="1" s="1"/>
  <c r="O15" i="1"/>
  <c r="K15" i="1"/>
  <c r="K13" i="1" s="1"/>
  <c r="K12" i="1" s="1"/>
  <c r="G15" i="1"/>
  <c r="O14" i="1"/>
  <c r="Q14" i="1" s="1"/>
  <c r="S14" i="1" s="1"/>
  <c r="U14" i="1" s="1"/>
  <c r="W14" i="1" s="1"/>
  <c r="Y14" i="1" s="1"/>
  <c r="AA14" i="1" s="1"/>
  <c r="M14" i="1"/>
  <c r="G14" i="1"/>
  <c r="AA13" i="1"/>
  <c r="Y13" i="1"/>
  <c r="U13" i="1"/>
  <c r="W13" i="1" s="1"/>
  <c r="M13" i="1"/>
  <c r="O13" i="1" s="1"/>
  <c r="Q13" i="1" s="1"/>
  <c r="S13" i="1" s="1"/>
  <c r="J13" i="1"/>
  <c r="I13" i="1"/>
  <c r="H13" i="1"/>
  <c r="G13" i="1"/>
  <c r="F13" i="1"/>
  <c r="E13" i="1"/>
  <c r="D13" i="1"/>
  <c r="AA12" i="1"/>
  <c r="Y12" i="1"/>
  <c r="U12" i="1"/>
  <c r="W12" i="1" s="1"/>
  <c r="M12" i="1"/>
  <c r="O12" i="1" s="1"/>
  <c r="Q12" i="1" s="1"/>
  <c r="S12" i="1" s="1"/>
  <c r="J12" i="1"/>
  <c r="I12" i="1"/>
  <c r="H12" i="1"/>
  <c r="G12" i="1"/>
  <c r="F12" i="1"/>
  <c r="E12" i="1"/>
  <c r="D12" i="1"/>
  <c r="E11" i="1"/>
  <c r="E179" i="1" s="1"/>
  <c r="Z139" i="1" l="1"/>
  <c r="Z128" i="1" s="1"/>
  <c r="Z180" i="1" s="1"/>
  <c r="E180" i="1"/>
  <c r="I180" i="1"/>
  <c r="H180" i="1"/>
  <c r="W24" i="1"/>
  <c r="Y24" i="1" s="1"/>
  <c r="U20" i="1"/>
  <c r="O70" i="1"/>
  <c r="Q70" i="1" s="1"/>
  <c r="S70" i="1" s="1"/>
  <c r="M68" i="1"/>
  <c r="G86" i="1"/>
  <c r="G11" i="1" s="1"/>
  <c r="G179" i="1" s="1"/>
  <c r="G180" i="1" s="1"/>
  <c r="M20" i="1"/>
  <c r="O32" i="1"/>
  <c r="Q32" i="1" s="1"/>
  <c r="S32" i="1" s="1"/>
  <c r="W32" i="1"/>
  <c r="M53" i="1"/>
  <c r="O53" i="1" s="1"/>
  <c r="Q53" i="1" s="1"/>
  <c r="S53" i="1" s="1"/>
  <c r="O75" i="1"/>
  <c r="Q75" i="1" s="1"/>
  <c r="S75" i="1" s="1"/>
  <c r="K56" i="1"/>
  <c r="K53" i="1" s="1"/>
  <c r="K11" i="1" s="1"/>
  <c r="K179" i="1" s="1"/>
  <c r="W75" i="1"/>
  <c r="G94" i="1"/>
  <c r="W132" i="1"/>
  <c r="W144" i="1"/>
  <c r="Y144" i="1" s="1"/>
  <c r="AA144" i="1" s="1"/>
  <c r="S160" i="1"/>
  <c r="S139" i="1" s="1"/>
  <c r="Q139" i="1"/>
  <c r="T143" i="1"/>
  <c r="T142" i="1"/>
  <c r="U142" i="1" s="1"/>
  <c r="W142" i="1" s="1"/>
  <c r="Y142" i="1" s="1"/>
  <c r="AA142" i="1" s="1"/>
  <c r="T141" i="1"/>
  <c r="T140" i="1"/>
  <c r="M167" i="1"/>
  <c r="O167" i="1" s="1"/>
  <c r="Q167" i="1" s="1"/>
  <c r="K169" i="1"/>
  <c r="M169" i="1" s="1"/>
  <c r="O169" i="1" s="1"/>
  <c r="Q169" i="1" s="1"/>
  <c r="G169" i="1"/>
  <c r="G166" i="1" s="1"/>
  <c r="X173" i="1"/>
  <c r="X127" i="1" s="1"/>
  <c r="X180" i="1" s="1"/>
  <c r="Y174" i="1"/>
  <c r="AA174" i="1" s="1"/>
  <c r="O76" i="1"/>
  <c r="Q76" i="1" s="1"/>
  <c r="S76" i="1" s="1"/>
  <c r="W76" i="1"/>
  <c r="M81" i="1"/>
  <c r="O81" i="1" s="1"/>
  <c r="Q81" i="1" s="1"/>
  <c r="S81" i="1" s="1"/>
  <c r="U81" i="1"/>
  <c r="W81" i="1" s="1"/>
  <c r="O129" i="1"/>
  <c r="Q129" i="1" s="1"/>
  <c r="S129" i="1" s="1"/>
  <c r="M128" i="1"/>
  <c r="S140" i="1"/>
  <c r="U140" i="1" s="1"/>
  <c r="W140" i="1" s="1"/>
  <c r="Y140" i="1" s="1"/>
  <c r="AA140" i="1" s="1"/>
  <c r="Y146" i="1"/>
  <c r="AA157" i="1"/>
  <c r="O173" i="1"/>
  <c r="Q173" i="1" s="1"/>
  <c r="S173" i="1" s="1"/>
  <c r="G136" i="1"/>
  <c r="G132" i="1" s="1"/>
  <c r="G128" i="1" s="1"/>
  <c r="D132" i="1"/>
  <c r="D128" i="1" s="1"/>
  <c r="U141" i="1"/>
  <c r="W141" i="1" s="1"/>
  <c r="Y141" i="1" s="1"/>
  <c r="AA141" i="1" s="1"/>
  <c r="U143" i="1"/>
  <c r="W143" i="1" s="1"/>
  <c r="Y143" i="1" s="1"/>
  <c r="AA143" i="1" s="1"/>
  <c r="W162" i="1"/>
  <c r="U139" i="1"/>
  <c r="U128" i="1" s="1"/>
  <c r="R128" i="1"/>
  <c r="R127" i="1" s="1"/>
  <c r="R180" i="1" s="1"/>
  <c r="V128" i="1"/>
  <c r="V127" i="1" s="1"/>
  <c r="V180" i="1" s="1"/>
  <c r="Y132" i="1"/>
  <c r="AA136" i="1"/>
  <c r="W145" i="1"/>
  <c r="Y145" i="1" s="1"/>
  <c r="AA145" i="1" s="1"/>
  <c r="Y173" i="1"/>
  <c r="AA173" i="1" s="1"/>
  <c r="W173" i="1"/>
  <c r="Y176" i="1"/>
  <c r="AA176" i="1" s="1"/>
  <c r="D127" i="1" l="1"/>
  <c r="D180" i="1"/>
  <c r="W128" i="1"/>
  <c r="U127" i="1"/>
  <c r="W127" i="1" s="1"/>
  <c r="O128" i="1"/>
  <c r="Q128" i="1" s="1"/>
  <c r="S128" i="1" s="1"/>
  <c r="M127" i="1"/>
  <c r="O127" i="1" s="1"/>
  <c r="Q127" i="1" s="1"/>
  <c r="S127" i="1" s="1"/>
  <c r="U74" i="1"/>
  <c r="W74" i="1" s="1"/>
  <c r="M74" i="1"/>
  <c r="O74" i="1" s="1"/>
  <c r="Q74" i="1" s="1"/>
  <c r="S74" i="1" s="1"/>
  <c r="W20" i="1"/>
  <c r="U19" i="1"/>
  <c r="AA132" i="1"/>
  <c r="O68" i="1"/>
  <c r="Q68" i="1" s="1"/>
  <c r="S68" i="1" s="1"/>
  <c r="M67" i="1"/>
  <c r="O67" i="1" s="1"/>
  <c r="Q67" i="1" s="1"/>
  <c r="S67" i="1" s="1"/>
  <c r="Y20" i="1"/>
  <c r="Y19" i="1" s="1"/>
  <c r="Y11" i="1" s="1"/>
  <c r="AA24" i="1"/>
  <c r="AA20" i="1" s="1"/>
  <c r="AA19" i="1" s="1"/>
  <c r="AA11" i="1" s="1"/>
  <c r="Y162" i="1"/>
  <c r="AA162" i="1" s="1"/>
  <c r="W139" i="1"/>
  <c r="AA146" i="1"/>
  <c r="Y139" i="1"/>
  <c r="AA139" i="1" s="1"/>
  <c r="O20" i="1"/>
  <c r="Q20" i="1" s="1"/>
  <c r="S20" i="1" s="1"/>
  <c r="M19" i="1"/>
  <c r="K166" i="1"/>
  <c r="K128" i="1" s="1"/>
  <c r="K127" i="1" s="1"/>
  <c r="O19" i="1" l="1"/>
  <c r="Q19" i="1" s="1"/>
  <c r="S19" i="1" s="1"/>
  <c r="M11" i="1"/>
  <c r="W19" i="1"/>
  <c r="U11" i="1"/>
  <c r="K180" i="1"/>
  <c r="Y128" i="1"/>
  <c r="U179" i="1" l="1"/>
  <c r="W11" i="1"/>
  <c r="AA128" i="1"/>
  <c r="Y127" i="1"/>
  <c r="AA127" i="1" s="1"/>
  <c r="M179" i="1"/>
  <c r="O11" i="1"/>
  <c r="Q11" i="1" s="1"/>
  <c r="S11" i="1" s="1"/>
  <c r="O179" i="1" l="1"/>
  <c r="Q179" i="1" s="1"/>
  <c r="S179" i="1" s="1"/>
  <c r="M180" i="1"/>
  <c r="O180" i="1" s="1"/>
  <c r="Q180" i="1" s="1"/>
  <c r="S180" i="1" s="1"/>
  <c r="W179" i="1"/>
  <c r="U180" i="1"/>
  <c r="W180" i="1" s="1"/>
  <c r="Y179" i="1"/>
  <c r="AA179" i="1" l="1"/>
  <c r="Y180" i="1"/>
  <c r="AA180" i="1" s="1"/>
</calcChain>
</file>

<file path=xl/sharedStrings.xml><?xml version="1.0" encoding="utf-8"?>
<sst xmlns="http://schemas.openxmlformats.org/spreadsheetml/2006/main" count="388" uniqueCount="347">
  <si>
    <t>Приложение 2</t>
  </si>
  <si>
    <t>Приложение 1</t>
  </si>
  <si>
    <t xml:space="preserve">к решению Думы   </t>
  </si>
  <si>
    <t>Гайнского муниципального округа</t>
  </si>
  <si>
    <t>к проекту решения</t>
  </si>
  <si>
    <t>к решению Земского Собрания</t>
  </si>
  <si>
    <t>к решению Думы Гайнского муниципального округа</t>
  </si>
  <si>
    <t xml:space="preserve"> от  ____________ № ______</t>
  </si>
  <si>
    <t>Думы Гайнского муниципального округа</t>
  </si>
  <si>
    <t xml:space="preserve">от                  № </t>
  </si>
  <si>
    <t>от ___________№</t>
  </si>
  <si>
    <t xml:space="preserve">                                                   Доходы районного бюджета на 2012 год                                                                         </t>
  </si>
  <si>
    <t>Распределение налоговых и неналоговых доходов бюджета Гайнского муниципального округа по группам, подгруппам, статьям классификации доходов бюджетов, безвозмездных поступлений по группам, подгруппам, статьям, подстатьям классификации доходов бюджетов                                                               на 2021 год</t>
  </si>
  <si>
    <t>Код</t>
  </si>
  <si>
    <t>Наименование</t>
  </si>
  <si>
    <t>Сумма поступлений, руб.</t>
  </si>
  <si>
    <t>Изменения от 19.02.2021</t>
  </si>
  <si>
    <t>Изменения</t>
  </si>
  <si>
    <t>Уточненный план</t>
  </si>
  <si>
    <t>Сумма, рублей</t>
  </si>
  <si>
    <t>2020</t>
  </si>
  <si>
    <t>изменения</t>
  </si>
  <si>
    <t>2021</t>
  </si>
  <si>
    <t>уточненный план</t>
  </si>
  <si>
    <t>3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</si>
  <si>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</si>
  <si>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</si>
  <si>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</si>
  <si>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</si>
  <si>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</si>
  <si>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</si>
  <si>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</si>
  <si>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 от долевого участия в деятельности организаций</t>
  </si>
  <si>
    <t>Налог на доходы физических лиц с доходов,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</si>
  <si>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</si>
  <si>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</si>
  <si>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</si>
  <si>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</si>
  <si>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</si>
  <si>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</si>
  <si>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</si>
  <si>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</si>
  <si>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</si>
  <si>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</si>
  <si>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</si>
  <si>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</si>
  <si>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</si>
  <si>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</si>
  <si>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</si>
  <si>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</si>
  <si>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</si>
  <si>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</si>
  <si>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</si>
  <si>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</si>
  <si>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1  05 02000 02 0000 110</t>
  </si>
  <si>
    <t>Единый налог на вмененный доход для отдельных видов деятельности</t>
  </si>
  <si>
    <t>1 05 03010 01 0000 110</t>
  </si>
  <si>
    <t>Единый сельскохозяйственный налог</t>
  </si>
  <si>
    <t>1 05 02010 02 0000 110</t>
  </si>
  <si>
    <t>1 05 04060 02 0000 110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</si>
  <si>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</si>
  <si>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</si>
  <si>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</si>
  <si>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</si>
  <si>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</si>
  <si>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</si>
  <si>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</si>
  <si>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</si>
  <si>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</si>
  <si>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</si>
  <si>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</si>
  <si>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</si>
  <si>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</si>
  <si>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</si>
  <si>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</si>
  <si>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>1 06 06030 00 0000 110</t>
  </si>
  <si>
    <t>Земельный налог с организаций</t>
  </si>
  <si>
    <t>1 06 06032 14 0000 110</t>
  </si>
  <si>
    <t>Земельный налог с организаций, обладающих земельным участком, расположенным в границах муниципальных округов</t>
  </si>
  <si>
    <t>1 06 06040 00 0000 110</t>
  </si>
  <si>
    <t>Земельный налог с физических лиц</t>
  </si>
  <si>
    <t>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</si>
  <si>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</si>
  <si>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</si>
  <si>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</si>
  <si>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</si>
  <si>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</si>
  <si>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</si>
  <si>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</si>
  <si>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</si>
  <si>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</si>
  <si>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1 09 00000 00 0000 000</t>
  </si>
  <si>
    <t>ЗАДОЛЖЕННОСТЬ И ПЕРЕРАСЧЕТЫ ПО ОТМЕНЕННЫМ НАЛОГАМ, СБОРАМ И ИНЫМ ОБЯЗАТЕЛЬНЫМ ПЛАТЕЖАМ</t>
  </si>
  <si>
    <t>1  09 04000 00 0000 110</t>
  </si>
  <si>
    <t>Налоги на имущество</t>
  </si>
  <si>
    <t>1 09 06000 02 0000 110</t>
  </si>
  <si>
    <t>Прочие налоги и сборы (по отмененным налогам и сборам субъектов Российской Федерации)</t>
  </si>
  <si>
    <t>1 09 06020 02 0000 110</t>
  </si>
  <si>
    <t>Сбор на нужды образовательных учреждений, взимаемый с юридических лиц</t>
  </si>
  <si>
    <t>1 09 07000 00 0000 110</t>
  </si>
  <si>
    <t>Прочие налоги и сборы (по отмененным местным налогам и сборам)</t>
  </si>
  <si>
    <t>1 09 07030 05 0000 110</t>
  </si>
  <si>
    <t>Целевые сборы с граждан и предприятий, учреждений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</si>
  <si>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1 09 07053 05 0000 110</t>
  </si>
  <si>
    <t>Прочие местные налоги и сборы, мобилизуемые на территориях муниципальных районов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</si>
  <si>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</si>
  <si>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</si>
  <si>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1  11 03000 00 0000 120</t>
  </si>
  <si>
    <t>Проценты, полученные от предоставления бюджетных кредитов внутри страны</t>
  </si>
  <si>
    <t>1  11 03050 05 0000 120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</si>
  <si>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</si>
  <si>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</si>
  <si>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</si>
  <si>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</si>
  <si>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 а также средства от продажи права на заключение договоров аренды указанных земельных участков</t>
  </si>
  <si>
    <t>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</si>
  <si>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</si>
  <si>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</si>
  <si>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</si>
  <si>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1 11 05034 14 0000 120</t>
  </si>
  <si>
    <t>Доходы от сдачи в аренду имущества, находящегося в оперативном управлении 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</si>
  <si>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</si>
  <si>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</si>
  <si>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</si>
  <si>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</si>
  <si>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</si>
  <si>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</si>
  <si>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</si>
  <si>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</si>
  <si>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1 11 07014 14 0000 120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</si>
  <si>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</si>
  <si>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>1 11 09044 14 0000 120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</si>
  <si>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</si>
  <si>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048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</si>
  <si>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</si>
  <si>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</si>
  <si>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</si>
  <si>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</si>
  <si>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</si>
  <si>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</si>
  <si>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</si>
  <si>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</si>
  <si>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</si>
  <si>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 лата за выбросы загрязняющих веществ в водные объекты</t>
  </si>
  <si>
    <t>1 12 01041 01 0000 120</t>
  </si>
  <si>
    <t>Плата за размещение отходов производства и потребления</t>
  </si>
  <si>
    <t>112 01050 01 0000 120</t>
  </si>
  <si>
    <t>Плата за иные виды негативного воздействия на окружающую среду</t>
  </si>
  <si>
    <t>1 13 00000 00 0000 000</t>
  </si>
  <si>
    <t>ДОХОДЫ ОТ ОКАЗАНИЯ ПЛАТНЫХ УСЛУГ И КОМПЕНСАЦИИ ЗАТРАТ ГОСУДАРСТВА</t>
  </si>
  <si>
    <t>1 13 01000 00 0000 130</t>
  </si>
  <si>
    <t xml:space="preserve"> Доходы от оказания платных услуг (работ) </t>
  </si>
  <si>
    <t>1 13 01990 00 0000 130</t>
  </si>
  <si>
    <t>Прочие доходы от оказания платных услуг (работ)</t>
  </si>
  <si>
    <t>1 13 01994 14 0000 130</t>
  </si>
  <si>
    <t>Прочие доходы от оказания платных услуг (работ) получателями средств бюджетов муниципальных округов</t>
  </si>
  <si>
    <t>1 13 01994 14 0001 130</t>
  </si>
  <si>
    <t>Прочие доходы от оказания платных услуг (работ) получателями средств бюджетов муниципальных округов (квартплата)</t>
  </si>
  <si>
    <t>1 13 01994 14 0002 130</t>
  </si>
  <si>
    <t>Прочие доходы от оказания платных услуг (работ) получателями средств бюджетов муниципальных округов (вода)</t>
  </si>
  <si>
    <t>1 13 01994 14 0003 130</t>
  </si>
  <si>
    <t>Прочие доходы от оказания платных услуг (работ) получателями средств бюджетов муниципальных округов (прочие)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</si>
  <si>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</si>
  <si>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</si>
  <si>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</si>
  <si>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</si>
  <si>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1 13 02064 14 0000 130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</si>
  <si>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</si>
  <si>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1 13 02990 00 0000 130</t>
  </si>
  <si>
    <t>Прочие доходы от компенсации затрат государства</t>
  </si>
  <si>
    <t>1 13 02994 14 0000 130</t>
  </si>
  <si>
    <t>Прочие доходы от компенсации затрат бюджетов муниципальных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</si>
  <si>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</si>
  <si>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</si>
  <si>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</si>
  <si>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</si>
  <si>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1 14 02043 14 0000 410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</si>
  <si>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</si>
  <si>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</si>
  <si>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</si>
  <si>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</si>
  <si>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</si>
  <si>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</si>
  <si>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</si>
  <si>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</si>
  <si>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</si>
  <si>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</si>
  <si>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</si>
  <si>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1 16 00000 00 0000 000</t>
  </si>
  <si>
    <t>ШТРАФЫ, САНКЦИИ, ВОЗМЕЩЕНИЕ УЩЕРБА</t>
  </si>
  <si>
    <t>1 16 01050 01 0000 140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</si>
  <si>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</t>
  </si>
  <si>
    <t>1 16 01054 01 0000 140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</si>
  <si>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</si>
  <si>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1 16 01060 01 0000 140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</si>
  <si>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</si>
  <si>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</si>
  <si>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</si>
  <si>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1 16 01064 01 0000 140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</si>
  <si>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</si>
  <si>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</si>
  <si>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</si>
  <si>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</si>
  <si>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судьяи, комиссиями по делам несовершеннолетних и защите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</si>
  <si>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</si>
  <si>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</si>
  <si>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</si>
  <si>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природопользованияналагаемые мировыми судьями, комиссиями по делам несовершеннолетних и защите их прав</t>
  </si>
  <si>
    <t>1 16 01110 01 0000 140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</si>
  <si>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</si>
  <si>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</si>
  <si>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</si>
  <si>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</si>
  <si>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правонарушений, за административные правонарушения в области предпинимательской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</si>
  <si>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</si>
  <si>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правонарушений, за административные правонарушения в области предпинимательской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</si>
  <si>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</si>
  <si>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</si>
  <si>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</si>
  <si>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</si>
  <si>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</si>
  <si>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правонарушения,посягающие на институты государственной власти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</si>
  <si>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</si>
  <si>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</si>
  <si>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</si>
  <si>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</si>
  <si>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</si>
  <si>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</si>
  <si>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</si>
  <si>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</si>
  <si>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</si>
  <si>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</si>
  <si>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1 16 01204 01 0000 140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</si>
  <si>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</si>
  <si>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</si>
  <si>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</si>
  <si>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</si>
  <si>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</si>
  <si>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</si>
  <si>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полежащие зачислению в бюджеты бюджетной системы РФ, по нормативам, действующим до 1 января 2020 года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</si>
  <si>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</si>
  <si>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полежащие зачислению в бюджет муниципального образования по нормативам, действующим до 1 января 2020 года</t>
  </si>
  <si>
    <t>1 16 11000 01 0000 140</t>
  </si>
  <si>
    <t>Платежи, уплачиваемые в целях возмещения вреда</t>
  </si>
  <si>
    <t>1 16 11030 01 0000 140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</si>
  <si>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</t>
  </si>
  <si>
    <t>1 17 00000 00 0000 000</t>
  </si>
  <si>
    <t>ПРОЧИЕ НЕНАЛОГОВЫЕ ДОХОДЫ</t>
  </si>
  <si>
    <t>1 17 01040 04 0000 180</t>
  </si>
  <si>
    <t>Невыясненные поступления, зачисляемые в бюджеты городских (муниципальных) округов</t>
  </si>
  <si>
    <t>1 17 05000 00 0000 180</t>
  </si>
  <si>
    <t>Прочие неналоговые доходы</t>
  </si>
  <si>
    <t>1 17 05040 04 0000 180</t>
  </si>
  <si>
    <t>Прочие неналоговые доходы бюджетов городского (муниципального) округа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</si>
  <si>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</si>
  <si>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</si>
  <si>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</si>
  <si>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</si>
  <si>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2  02 10000 00 0000  150</t>
  </si>
  <si>
    <t>Дотации бюджетам бюджетной системы Российской Федерации</t>
  </si>
  <si>
    <t>2 02 15001 14 0000 150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</si>
  <si>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</si>
  <si>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2 02 19999 14 0000 150</t>
  </si>
  <si>
    <t>Прочие дотации бюджетам муниципальных округов</t>
  </si>
  <si>
    <t>2 02 20000 00 0000 150</t>
  </si>
  <si>
    <t>Субсидии бюджетам бюджетной системы Российской Федерации (межбюджетные субсидии)</t>
  </si>
  <si>
    <t>2 02 25497 14 0000 150</t>
  </si>
  <si>
    <t xml:space="preserve">Субсидии бюджетам муниципальных округов на реализацию мероприятий по обеспечению жильем молодых семей </t>
  </si>
  <si>
    <t>2 02 25555 14 0000 150</t>
  </si>
  <si>
    <t>Субсидии бюджетам муниципальных округов на реализацию программ формирования современной городской среды</t>
  </si>
  <si>
    <t>2 02 25576 14 0000 150</t>
  </si>
  <si>
    <t>Субсидии бюджетам муниципальных округов на обеспечение комплексного развития сельских территорий</t>
  </si>
  <si>
    <t>2 02 29999 00 0000 150</t>
  </si>
  <si>
    <t xml:space="preserve">Прочие субсидии </t>
  </si>
  <si>
    <t>2 02 29999 14 0000 150</t>
  </si>
  <si>
    <t>Прочие субсидии бюджетам муниципальных округов</t>
  </si>
  <si>
    <t>2 02 30000 00 0000 150</t>
  </si>
  <si>
    <t xml:space="preserve">Субвенции бюджетам бюджетной системы Российской Федерации 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</si>
  <si>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</si>
  <si>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</si>
  <si>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>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</si>
  <si>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</si>
  <si>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2 02 30007 05 0000 151</t>
  </si>
  <si>
    <t>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</si>
  <si>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</si>
  <si>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</si>
  <si>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2 02 30021 05 0000 151</t>
  </si>
  <si>
    <t>Субвенции бюджетам муниципальных районов на ежемесячное денежное вознаграждение за классное руководство</t>
  </si>
  <si>
    <t>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</si>
  <si>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</si>
  <si>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2 02 03026 05 0000 151</t>
  </si>
  <si>
    <t>Субвенции бюджетам муниципальных районов на обеспечение жилыми помещениями детей-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</si>
  <si>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2 02 30029 05 0000 151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</si>
  <si>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посещаемыми образовательные организации, реализующие образовательные программы дошкольного образования</t>
  </si>
  <si>
    <t>2 02 03033 05 0000 151</t>
  </si>
  <si>
    <t>Субвенции бюджетам муниципальных районов на оздоровление детей</t>
  </si>
  <si>
    <t>2 02 03041 05 0000 151</t>
  </si>
  <si>
    <t>Субвенции бюджетам муниципальных районов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2009-2012 годах на срок до 1 года.</t>
  </si>
  <si>
    <t>2 02 03046 05 0000 151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</si>
  <si>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2005-2012 годах на срок до 8 лет</t>
  </si>
  <si>
    <t>2 02 03055 05 0000 151</t>
  </si>
  <si>
    <t>Субвенции бюджетам муниципальных районов на денежные выплаты медицинскому персоналу фельдшерско - акушерских пунктов, врачам, фельдшерам и медицинским сестрам скорой медицинской помощи</t>
  </si>
  <si>
    <t>2 02 35134 05 0000 151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</si>
  <si>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12января 1995 года №5-ФЗ «О ветеранах» в соответствии с Указом Президента Россиийской Федерации от 7 мая 2008 года №714 "Об обеспечении жильем ветеранов Великой Отечественной войны 1941-1945 годов"</t>
  </si>
  <si>
    <t>2 02 03070 05 0000 151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</si>
  <si>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12января 1995 года №5-ФЗ «О ветеранах» и от 24 ноября 1995 года № 181-ФЗ « О социальной защите инвалидов в Российской Федерации»</t>
  </si>
  <si>
    <t>2 02 03115 05 0000 151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</si>
  <si>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</si>
  <si>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2 02 35082 14 0000 150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</si>
  <si>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</si>
  <si>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</si>
  <si>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</si>
  <si>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2 02 35502 14 0000 150</t>
  </si>
  <si>
    <t>Субвенции бюджетам муниципальных округов на стимулирование развития приоритетных подотраслей  агропромышленного комплекса и развития малых форм хозяйствования</t>
  </si>
  <si>
    <t>2 02 35543 14 0000 150</t>
  </si>
  <si>
    <t>Субвенции бюджетам муниципальных округов на содействие достижению целевых показателей региональных программ развития агропромышленного комплекса</t>
  </si>
  <si>
    <t>2 02 35930 14 0000 150</t>
  </si>
  <si>
    <t>Субвенции бюджетам муниципальных округов на государственную регистрацию актов гражданского состояния</t>
  </si>
  <si>
    <t>2 02 39999 00 0000 150</t>
  </si>
  <si>
    <t>Прочие субвенции</t>
  </si>
  <si>
    <t>2 02 39999 14 0000 150</t>
  </si>
  <si>
    <t>Прочие субвенции бюджетам муниципальных округов</t>
  </si>
  <si>
    <t>2 02 40000 00 0000 150</t>
  </si>
  <si>
    <t>Иные межбюджетные трансферты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</si>
  <si>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</si>
  <si>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</si>
  <si>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2 02 45303 14 0000 150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</si>
  <si>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</si>
  <si>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2 02 49999 00 0000 150</t>
  </si>
  <si>
    <t xml:space="preserve">Прочие межбюджетные трансферты, передаваемые </t>
  </si>
  <si>
    <t>2 02 49999 14 0000 150</t>
  </si>
  <si>
    <t>Прочие межбюджетные трансферты, передаваемые бюджетам муниципальных округов</t>
  </si>
  <si>
    <t>2 07 00000 00 0000 000</t>
  </si>
  <si>
    <t>Прочие безвозмездные поступления</t>
  </si>
  <si>
    <t>2 07 04000 14 0000 150</t>
  </si>
  <si>
    <t>2 07 04020 14 0000 150</t>
  </si>
  <si>
    <t>2 07 04050 14 0000 150</t>
  </si>
  <si>
    <t>Прочие безвозмездные поступления в бюджеты муниципальных округов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</si>
  <si>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</si>
  <si>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</si>
  <si>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2 19 60010 14 0000 150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</si>
  <si>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</si>
  <si>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 xml:space="preserve">Собственные доходы. </t>
  </si>
  <si>
    <t>Всего доходов</t>
  </si>
  <si>
    <t>Поступления от денежных пожертвований, предоставляемых физическими лицами получателям средств бюджетов муниципальных округов</t>
  </si>
  <si>
    <t>Прочие безвозмездные  поступления в бюджеты муниципальных округов</t>
  </si>
  <si>
    <t>от 23.03. 2021г. № 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</si>
</sst>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DEDED"/>
      </patternFill>
    </fill>
    <fill>
      <patternFill patternType="solid">
        <fgColor rgb="FFEDEDED"/>
        <bgColor rgb="FFFFFFFF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Border="1"/>
    <xf numFmtId="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2" fillId="0" borderId="0" xfId="0" applyNumberFormat="1" applyFont="1"/>
    <xf numFmtId="0" fontId="0" fillId="0" borderId="0" xfId="0" applyBorder="1" applyAlignment="1"/>
    <xf numFmtId="0" fontId="0" fillId="0" borderId="0" xfId="0" applyAlignme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/>
    <xf numFmtId="0" fontId="4" fillId="0" borderId="0" xfId="0" applyFont="1" applyBorder="1" applyAlignment="1"/>
    <xf numFmtId="0" fontId="5" fillId="2" borderId="0" xfId="0" applyFont="1" applyFill="1" applyBorder="1" applyAlignment="1">
      <alignment horizontal="right"/>
    </xf>
    <xf numFmtId="4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justify" wrapText="1"/>
    </xf>
    <xf numFmtId="4" fontId="4" fillId="0" borderId="1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center"/>
    </xf>
    <xf numFmtId="4" fontId="4" fillId="0" borderId="1" xfId="0" applyNumberFormat="1" applyFont="1" applyBorder="1"/>
    <xf numFmtId="0" fontId="0" fillId="0" borderId="1" xfId="0" applyBorder="1"/>
    <xf numFmtId="4" fontId="4" fillId="0" borderId="3" xfId="0" applyNumberFormat="1" applyFont="1" applyBorder="1"/>
    <xf numFmtId="0" fontId="6" fillId="0" borderId="1" xfId="0" applyFont="1" applyBorder="1" applyAlignment="1">
      <alignment horizontal="justify" wrapText="1"/>
    </xf>
    <xf numFmtId="4" fontId="2" fillId="0" borderId="1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" xfId="0" applyFont="1" applyBorder="1"/>
    <xf numFmtId="4" fontId="1" fillId="0" borderId="3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/>
    <xf numFmtId="0" fontId="7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4" fontId="1" fillId="0" borderId="0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justify" wrapText="1"/>
    </xf>
    <xf numFmtId="4" fontId="8" fillId="0" borderId="1" xfId="0" applyNumberFormat="1" applyFont="1" applyBorder="1"/>
    <xf numFmtId="0" fontId="8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vertical="top" wrapText="1"/>
    </xf>
    <xf numFmtId="4" fontId="0" fillId="0" borderId="1" xfId="0" applyNumberFormat="1" applyBorder="1"/>
    <xf numFmtId="49" fontId="4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2" fontId="4" fillId="0" borderId="1" xfId="0" applyNumberFormat="1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/>
    <xf numFmtId="4" fontId="4" fillId="0" borderId="3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2" fontId="0" fillId="0" borderId="1" xfId="0" applyNumberFormat="1" applyFont="1" applyBorder="1"/>
    <xf numFmtId="0" fontId="2" fillId="0" borderId="0" xfId="0" applyFont="1" applyAlignment="1">
      <alignment horizontal="center"/>
    </xf>
    <xf numFmtId="4" fontId="2" fillId="0" borderId="3" xfId="0" applyNumberFormat="1" applyFont="1" applyBorder="1" applyAlignment="1">
      <alignment horizontal="center"/>
    </xf>
    <xf numFmtId="2" fontId="0" fillId="0" borderId="1" xfId="0" applyNumberFormat="1" applyBorder="1"/>
    <xf numFmtId="4" fontId="3" fillId="0" borderId="1" xfId="0" applyNumberFormat="1" applyFont="1" applyBorder="1" applyAlignment="1">
      <alignment horizontal="right"/>
    </xf>
    <xf numFmtId="0" fontId="0" fillId="0" borderId="3" xfId="0" applyBorder="1"/>
    <xf numFmtId="0" fontId="2" fillId="3" borderId="1" xfId="0" applyFont="1" applyFill="1" applyBorder="1" applyAlignment="1">
      <alignment horizontal="justify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5" fillId="0" borderId="1" xfId="0" applyFont="1" applyBorder="1"/>
    <xf numFmtId="2" fontId="0" fillId="0" borderId="0" xfId="0" applyNumberFormat="1" applyBorder="1"/>
    <xf numFmtId="4" fontId="0" fillId="0" borderId="0" xfId="0" applyNumberFormat="1" applyBorder="1"/>
    <xf numFmtId="2" fontId="0" fillId="4" borderId="1" xfId="0" applyNumberFormat="1" applyFill="1" applyBorder="1"/>
    <xf numFmtId="0" fontId="9" fillId="4" borderId="1" xfId="0" applyFont="1" applyFill="1" applyBorder="1"/>
    <xf numFmtId="0" fontId="0" fillId="0" borderId="0" xfId="0" applyFill="1" applyBorder="1"/>
    <xf numFmtId="4" fontId="2" fillId="4" borderId="1" xfId="0" applyNumberFormat="1" applyFont="1" applyFill="1" applyBorder="1"/>
    <xf numFmtId="0" fontId="0" fillId="0" borderId="0" xfId="0" applyBorder="1" applyAlignment="1"/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G186"/>
  <sheetViews>
    <sheetView tabSelected="1" zoomScaleNormal="100" workbookViewId="0">
      <selection activeCell="Y5" sqref="Y5:Z5"/>
    </sheetView>
  </sheetViews>
  <sheetFormatPr defaultRowHeight="12.75" x14ac:dyDescent="0.2"/>
  <cols>
    <col min="1" max="1" width="4.5703125" style="1"/>
    <col min="2" max="2" width="20.85546875" style="1"/>
    <col min="3" max="3" width="44.42578125" style="1"/>
    <col min="4" max="5" width="0" style="1" hidden="1"/>
    <col min="6" max="6" width="0" style="2" hidden="1"/>
    <col min="7" max="9" width="0" style="1" hidden="1"/>
    <col min="10" max="10" width="0" style="3" hidden="1"/>
    <col min="11" max="11" width="0" style="4" hidden="1"/>
    <col min="12" max="12" width="0" style="3" hidden="1"/>
    <col min="13" max="24" width="0" style="1" hidden="1"/>
    <col min="25" max="25" width="14.42578125" style="1"/>
    <col min="26" max="26" width="13.28515625" style="1"/>
    <col min="27" max="27" width="14.5703125" style="1" customWidth="1"/>
    <col min="28" max="28" width="13.28515625" style="1"/>
    <col min="29" max="29" width="12.7109375" style="1" bestFit="1" customWidth="1"/>
    <col min="30" max="30" width="12.5703125" style="1" customWidth="1"/>
    <col min="31" max="31" width="18.42578125" style="1" customWidth="1"/>
    <col min="32" max="1021" width="6.140625" style="1"/>
    <col min="1022" max="1025" width="6.85546875"/>
  </cols>
  <sheetData>
    <row r="1" spans="1:27" x14ac:dyDescent="0.2">
      <c r="A1"/>
      <c r="B1"/>
      <c r="C1" s="5"/>
      <c r="D1" s="5"/>
      <c r="E1" s="86"/>
      <c r="F1" s="86"/>
      <c r="G1" s="5" t="s">
        <v>0</v>
      </c>
      <c r="H1" s="7"/>
      <c r="I1" s="1" t="s">
        <v>0</v>
      </c>
      <c r="J1"/>
      <c r="K1"/>
      <c r="L1" s="8"/>
      <c r="M1" s="9"/>
      <c r="N1"/>
      <c r="O1" s="89" t="s">
        <v>1</v>
      </c>
      <c r="P1" s="89"/>
      <c r="Q1"/>
      <c r="R1"/>
      <c r="S1" s="5"/>
      <c r="T1" s="9"/>
      <c r="U1"/>
      <c r="V1" s="9" t="s">
        <v>1</v>
      </c>
      <c r="W1"/>
      <c r="X1"/>
      <c r="Y1"/>
      <c r="Z1"/>
      <c r="AA1"/>
    </row>
    <row r="2" spans="1:27" x14ac:dyDescent="0.2">
      <c r="A2"/>
      <c r="B2"/>
      <c r="C2" s="5"/>
      <c r="D2" s="5"/>
      <c r="E2" s="6"/>
      <c r="F2" s="6"/>
      <c r="G2" s="5"/>
      <c r="H2" s="7"/>
      <c r="I2"/>
      <c r="J2"/>
      <c r="K2"/>
      <c r="L2" s="8"/>
      <c r="M2" s="9"/>
      <c r="N2"/>
      <c r="O2" s="10"/>
      <c r="P2" s="10"/>
      <c r="Q2"/>
      <c r="R2"/>
      <c r="S2" s="5"/>
      <c r="T2" s="9"/>
      <c r="U2"/>
      <c r="V2" s="9" t="s">
        <v>2</v>
      </c>
      <c r="W2"/>
      <c r="X2"/>
      <c r="Y2" s="11" t="s">
        <v>1</v>
      </c>
      <c r="Z2"/>
      <c r="AA2"/>
    </row>
    <row r="3" spans="1:27" x14ac:dyDescent="0.2">
      <c r="A3"/>
      <c r="B3"/>
      <c r="C3" s="5"/>
      <c r="D3" s="5"/>
      <c r="E3" s="6"/>
      <c r="F3" s="6"/>
      <c r="G3" s="5"/>
      <c r="H3" s="7"/>
      <c r="I3"/>
      <c r="J3"/>
      <c r="K3"/>
      <c r="L3" s="8"/>
      <c r="M3" s="9"/>
      <c r="N3"/>
      <c r="O3" s="10"/>
      <c r="P3" s="10"/>
      <c r="Q3"/>
      <c r="R3"/>
      <c r="S3" s="5"/>
      <c r="T3" s="9"/>
      <c r="U3"/>
      <c r="V3" s="9" t="s">
        <v>3</v>
      </c>
      <c r="W3"/>
      <c r="X3"/>
      <c r="Y3" s="11" t="s">
        <v>4</v>
      </c>
      <c r="Z3"/>
      <c r="AA3"/>
    </row>
    <row r="4" spans="1:27" ht="15" customHeight="1" x14ac:dyDescent="0.2">
      <c r="A4"/>
      <c r="B4"/>
      <c r="C4" s="90"/>
      <c r="D4" s="90"/>
      <c r="E4" s="90"/>
      <c r="F4" s="90"/>
      <c r="G4" s="91" t="s">
        <v>5</v>
      </c>
      <c r="H4" s="91"/>
      <c r="I4" s="91"/>
      <c r="J4"/>
      <c r="K4"/>
      <c r="L4" s="92"/>
      <c r="M4" s="92"/>
      <c r="N4"/>
      <c r="O4" s="93" t="s">
        <v>6</v>
      </c>
      <c r="P4" s="93"/>
      <c r="Q4"/>
      <c r="R4"/>
      <c r="S4" s="5"/>
      <c r="T4" s="9"/>
      <c r="U4"/>
      <c r="V4" s="9" t="s">
        <v>7</v>
      </c>
      <c r="W4"/>
      <c r="X4"/>
      <c r="Y4" s="11" t="s">
        <v>8</v>
      </c>
      <c r="Z4"/>
      <c r="AA4"/>
    </row>
    <row r="5" spans="1:27" ht="13.5" customHeight="1" x14ac:dyDescent="0.2">
      <c r="A5"/>
      <c r="B5"/>
      <c r="C5" s="5"/>
      <c r="D5" s="5"/>
      <c r="E5" s="86"/>
      <c r="F5" s="86"/>
      <c r="G5" s="5" t="s">
        <v>9</v>
      </c>
      <c r="H5" s="7"/>
      <c r="I5" s="1" t="s">
        <v>9</v>
      </c>
      <c r="J5"/>
      <c r="K5"/>
      <c r="L5" s="8"/>
      <c r="M5" s="9"/>
      <c r="N5"/>
      <c r="O5" s="9" t="s">
        <v>10</v>
      </c>
      <c r="P5" s="9"/>
      <c r="Q5"/>
      <c r="R5"/>
      <c r="S5"/>
      <c r="T5"/>
      <c r="U5"/>
      <c r="V5"/>
      <c r="W5"/>
      <c r="X5"/>
      <c r="Y5" s="94" t="s">
        <v>346</v>
      </c>
      <c r="Z5" s="94"/>
      <c r="AA5"/>
    </row>
    <row r="6" spans="1:27" ht="75.75" customHeight="1" x14ac:dyDescent="0.2">
      <c r="A6" s="12" t="s">
        <v>11</v>
      </c>
      <c r="B6" s="87" t="s">
        <v>12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/>
      <c r="W6"/>
      <c r="X6"/>
      <c r="Y6"/>
      <c r="Z6"/>
      <c r="AA6"/>
    </row>
    <row r="7" spans="1:27" ht="6.75" hidden="1" customHeight="1" x14ac:dyDescent="0.2">
      <c r="A7"/>
      <c r="B7"/>
      <c r="C7"/>
      <c r="D7" s="13"/>
      <c r="E7" s="7"/>
      <c r="F7" s="14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42" customHeight="1" x14ac:dyDescent="0.2">
      <c r="A8" s="88" t="s">
        <v>13</v>
      </c>
      <c r="B8" s="88"/>
      <c r="C8" s="88" t="s">
        <v>14</v>
      </c>
      <c r="D8" s="13"/>
      <c r="E8" s="7"/>
      <c r="F8" s="14"/>
      <c r="G8"/>
      <c r="H8"/>
      <c r="I8"/>
      <c r="J8"/>
      <c r="K8"/>
      <c r="L8"/>
      <c r="M8"/>
      <c r="N8"/>
      <c r="O8"/>
      <c r="P8"/>
      <c r="Q8"/>
      <c r="R8"/>
      <c r="S8"/>
      <c r="T8"/>
      <c r="U8" s="15" t="s">
        <v>15</v>
      </c>
      <c r="V8"/>
      <c r="W8"/>
      <c r="X8" s="16" t="s">
        <v>16</v>
      </c>
      <c r="Y8" s="15" t="s">
        <v>15</v>
      </c>
      <c r="Z8" s="16" t="s">
        <v>17</v>
      </c>
      <c r="AA8" s="15" t="s">
        <v>18</v>
      </c>
    </row>
    <row r="9" spans="1:27" ht="16.5" customHeight="1" x14ac:dyDescent="0.2">
      <c r="A9" s="88"/>
      <c r="B9" s="88"/>
      <c r="C9" s="88"/>
      <c r="D9" s="17" t="s">
        <v>19</v>
      </c>
      <c r="E9" s="18" t="s">
        <v>17</v>
      </c>
      <c r="F9" s="19" t="s">
        <v>17</v>
      </c>
      <c r="G9" s="20" t="s">
        <v>19</v>
      </c>
      <c r="H9" s="18"/>
      <c r="I9" s="21"/>
      <c r="J9" s="22" t="s">
        <v>17</v>
      </c>
      <c r="K9" s="23" t="s">
        <v>19</v>
      </c>
      <c r="L9" s="19" t="s">
        <v>17</v>
      </c>
      <c r="M9" s="24" t="s">
        <v>20</v>
      </c>
      <c r="N9" s="20" t="s">
        <v>21</v>
      </c>
      <c r="O9" s="24" t="s">
        <v>20</v>
      </c>
      <c r="P9" s="20" t="s">
        <v>21</v>
      </c>
      <c r="Q9" s="24" t="s">
        <v>20</v>
      </c>
      <c r="R9" s="20" t="s">
        <v>21</v>
      </c>
      <c r="S9" s="24" t="s">
        <v>20</v>
      </c>
      <c r="T9" s="20" t="s">
        <v>21</v>
      </c>
      <c r="U9" s="24" t="s">
        <v>22</v>
      </c>
      <c r="V9" s="20" t="s">
        <v>21</v>
      </c>
      <c r="W9" s="25" t="s">
        <v>23</v>
      </c>
      <c r="X9" s="26"/>
      <c r="Y9" s="24" t="s">
        <v>22</v>
      </c>
      <c r="Z9" s="26"/>
      <c r="AA9" s="24" t="s">
        <v>22</v>
      </c>
    </row>
    <row r="10" spans="1:27" ht="12" customHeight="1" x14ac:dyDescent="0.2">
      <c r="A10" s="20"/>
      <c r="B10" s="27">
        <v>1</v>
      </c>
      <c r="C10" s="28">
        <v>2</v>
      </c>
      <c r="D10" s="20"/>
      <c r="E10" s="18"/>
      <c r="F10" s="19"/>
      <c r="G10" s="20"/>
      <c r="H10" s="18"/>
      <c r="I10" s="21"/>
      <c r="J10" s="22"/>
      <c r="K10" s="23"/>
      <c r="L10" s="19"/>
      <c r="M10" s="24"/>
      <c r="N10" s="20"/>
      <c r="O10" s="24"/>
      <c r="P10" s="20"/>
      <c r="Q10" s="24"/>
      <c r="R10" s="20"/>
      <c r="S10" s="24"/>
      <c r="T10" s="20"/>
      <c r="U10" s="29" t="s">
        <v>24</v>
      </c>
      <c r="V10" s="20"/>
      <c r="W10" s="25"/>
      <c r="X10" s="26"/>
      <c r="Y10" s="29" t="s">
        <v>24</v>
      </c>
      <c r="Z10" s="26"/>
      <c r="AA10" s="29" t="s">
        <v>24</v>
      </c>
    </row>
    <row r="11" spans="1:27" ht="14.25" customHeight="1" x14ac:dyDescent="0.2">
      <c r="A11" s="20"/>
      <c r="B11" s="20" t="s">
        <v>25</v>
      </c>
      <c r="C11" s="30" t="s">
        <v>26</v>
      </c>
      <c r="D11" s="31" t="e">
        <f t="shared" ref="D11:K11" si="0">D12+D19+D25+D31+D42+D46+D53+D67+D74+D86+D94</f>
        <v>#REF!</v>
      </c>
      <c r="E11" s="31" t="e">
        <f t="shared" si="0"/>
        <v>#REF!</v>
      </c>
      <c r="F11" s="31" t="e">
        <f t="shared" si="0"/>
        <v>#REF!</v>
      </c>
      <c r="G11" s="31" t="e">
        <f t="shared" si="0"/>
        <v>#REF!</v>
      </c>
      <c r="H11" s="31" t="e">
        <f t="shared" si="0"/>
        <v>#REF!</v>
      </c>
      <c r="I11" s="31" t="e">
        <f t="shared" si="0"/>
        <v>#REF!</v>
      </c>
      <c r="J11" s="32" t="e">
        <f t="shared" si="0"/>
        <v>#REF!</v>
      </c>
      <c r="K11" s="33" t="e">
        <f t="shared" si="0"/>
        <v>#REF!</v>
      </c>
      <c r="L11" s="34"/>
      <c r="M11" s="35">
        <f>M12+M19+M25+M31+M42+M53+M67+M74+M86+M94</f>
        <v>76876200</v>
      </c>
      <c r="N11" s="34"/>
      <c r="O11" s="35">
        <f t="shared" ref="O11:O42" si="1">M11+N11</f>
        <v>76876200</v>
      </c>
      <c r="P11" s="36"/>
      <c r="Q11" s="35">
        <f t="shared" ref="Q11:Q42" si="2">O11+P11</f>
        <v>76876200</v>
      </c>
      <c r="R11" s="36"/>
      <c r="S11" s="35">
        <f t="shared" ref="S11:S42" si="3">Q11+R11</f>
        <v>76876200</v>
      </c>
      <c r="T11" s="36"/>
      <c r="U11" s="35">
        <f>U12+U19+U25+U31+U42+U46+U53+U67+U74+U86+U94</f>
        <v>70761500</v>
      </c>
      <c r="V11" s="36"/>
      <c r="W11" s="37">
        <f t="shared" ref="W11:W42" si="4">U11+V11</f>
        <v>70761500</v>
      </c>
      <c r="X11" s="26"/>
      <c r="Y11" s="35">
        <f>Y12+Y19+Y25+Y31+Y42+Y46+Y53+Y67+Y74+Y86+Y94</f>
        <v>70761500</v>
      </c>
      <c r="Z11" s="26"/>
      <c r="AA11" s="35">
        <f>AA12+AA19+AA25+AA31+AA42+AA46+AA53+AA67+AA74+AA86+AA94</f>
        <v>70761500</v>
      </c>
    </row>
    <row r="12" spans="1:27" ht="12.75" customHeight="1" x14ac:dyDescent="0.2">
      <c r="A12" s="20">
        <v>182</v>
      </c>
      <c r="B12" s="20" t="s">
        <v>27</v>
      </c>
      <c r="C12" s="30" t="s">
        <v>28</v>
      </c>
      <c r="D12" s="31">
        <f t="shared" ref="D12:K12" si="5">D13</f>
        <v>24341000</v>
      </c>
      <c r="E12" s="31">
        <f t="shared" si="5"/>
        <v>-5000</v>
      </c>
      <c r="F12" s="31">
        <f t="shared" si="5"/>
        <v>0</v>
      </c>
      <c r="G12" s="31">
        <f t="shared" si="5"/>
        <v>24341000</v>
      </c>
      <c r="H12" s="31">
        <f t="shared" si="5"/>
        <v>0</v>
      </c>
      <c r="I12" s="31">
        <f t="shared" si="5"/>
        <v>0</v>
      </c>
      <c r="J12" s="32">
        <f t="shared" si="5"/>
        <v>0</v>
      </c>
      <c r="K12" s="33">
        <f t="shared" si="5"/>
        <v>24341000</v>
      </c>
      <c r="L12" s="34"/>
      <c r="M12" s="35">
        <f>M13</f>
        <v>33100000</v>
      </c>
      <c r="N12" s="34"/>
      <c r="O12" s="35">
        <f t="shared" si="1"/>
        <v>33100000</v>
      </c>
      <c r="P12" s="36"/>
      <c r="Q12" s="35">
        <f t="shared" si="2"/>
        <v>33100000</v>
      </c>
      <c r="R12" s="36"/>
      <c r="S12" s="35">
        <f t="shared" si="3"/>
        <v>33100000</v>
      </c>
      <c r="T12" s="36"/>
      <c r="U12" s="35">
        <f>U13</f>
        <v>28880500</v>
      </c>
      <c r="V12" s="36"/>
      <c r="W12" s="37">
        <f t="shared" si="4"/>
        <v>28880500</v>
      </c>
      <c r="X12" s="26"/>
      <c r="Y12" s="35">
        <f>Y13</f>
        <v>28880500</v>
      </c>
      <c r="Z12" s="26"/>
      <c r="AA12" s="35">
        <f>AA13</f>
        <v>28880500</v>
      </c>
    </row>
    <row r="13" spans="1:27" ht="14.25" customHeight="1" x14ac:dyDescent="0.2">
      <c r="A13" s="27">
        <v>182</v>
      </c>
      <c r="B13" s="27" t="s">
        <v>29</v>
      </c>
      <c r="C13" s="38" t="s">
        <v>30</v>
      </c>
      <c r="D13" s="39">
        <f t="shared" ref="D13:K13" si="6">D15+D16+D17+D18</f>
        <v>24341000</v>
      </c>
      <c r="E13" s="39">
        <f t="shared" si="6"/>
        <v>-5000</v>
      </c>
      <c r="F13" s="39">
        <f t="shared" si="6"/>
        <v>0</v>
      </c>
      <c r="G13" s="39">
        <f t="shared" si="6"/>
        <v>24341000</v>
      </c>
      <c r="H13" s="39">
        <f t="shared" si="6"/>
        <v>0</v>
      </c>
      <c r="I13" s="39">
        <f t="shared" si="6"/>
        <v>0</v>
      </c>
      <c r="J13" s="40">
        <f t="shared" si="6"/>
        <v>0</v>
      </c>
      <c r="K13" s="41">
        <f t="shared" si="6"/>
        <v>24341000</v>
      </c>
      <c r="L13" s="34"/>
      <c r="M13" s="42">
        <f>M15+M16+M17+M18</f>
        <v>33100000</v>
      </c>
      <c r="N13" s="34"/>
      <c r="O13" s="42">
        <f t="shared" si="1"/>
        <v>33100000</v>
      </c>
      <c r="P13" s="36"/>
      <c r="Q13" s="42">
        <f t="shared" si="2"/>
        <v>33100000</v>
      </c>
      <c r="R13" s="36"/>
      <c r="S13" s="42">
        <f t="shared" si="3"/>
        <v>33100000</v>
      </c>
      <c r="T13" s="36"/>
      <c r="U13" s="42">
        <f>U15+U16+U17+U18</f>
        <v>28880500</v>
      </c>
      <c r="V13" s="36"/>
      <c r="W13" s="43">
        <f t="shared" si="4"/>
        <v>28880500</v>
      </c>
      <c r="X13" s="26"/>
      <c r="Y13" s="42">
        <f>Y15+Y16+Y17+Y18</f>
        <v>28880500</v>
      </c>
      <c r="Z13" s="26"/>
      <c r="AA13" s="42">
        <f>AA15+AA16+AA17+AA18</f>
        <v>28880500</v>
      </c>
    </row>
    <row r="14" spans="1:27" ht="0.75" hidden="1" customHeight="1" x14ac:dyDescent="0.2">
      <c r="A14" s="27">
        <v>182</v>
      </c>
      <c r="B14" s="27" t="s">
        <v>31</v>
      </c>
      <c r="C14" s="38" t="s">
        <v>32</v>
      </c>
      <c r="D14" s="39"/>
      <c r="E14" s="44"/>
      <c r="F14" s="34"/>
      <c r="G14" s="42">
        <f>D14+F14</f>
        <v>0</v>
      </c>
      <c r="H14" s="34"/>
      <c r="I14" s="42"/>
      <c r="J14" s="45"/>
      <c r="K14" s="46"/>
      <c r="L14" s="34"/>
      <c r="M14" s="42">
        <f>K14+L14</f>
        <v>0</v>
      </c>
      <c r="N14" s="34"/>
      <c r="O14" s="42">
        <f t="shared" si="1"/>
        <v>0</v>
      </c>
      <c r="P14" s="36"/>
      <c r="Q14" s="42">
        <f t="shared" si="2"/>
        <v>0</v>
      </c>
      <c r="R14" s="36"/>
      <c r="S14" s="42">
        <f t="shared" si="3"/>
        <v>0</v>
      </c>
      <c r="T14" s="36"/>
      <c r="U14" s="42">
        <f>S14+T14</f>
        <v>0</v>
      </c>
      <c r="V14" s="36"/>
      <c r="W14" s="43">
        <f t="shared" si="4"/>
        <v>0</v>
      </c>
      <c r="X14" s="26"/>
      <c r="Y14" s="42">
        <f>W14+X14</f>
        <v>0</v>
      </c>
      <c r="Z14" s="26"/>
      <c r="AA14" s="42">
        <f>Y14+Z14</f>
        <v>0</v>
      </c>
    </row>
    <row r="15" spans="1:27" ht="64.5" customHeight="1" x14ac:dyDescent="0.2">
      <c r="A15" s="27">
        <v>182</v>
      </c>
      <c r="B15" s="27" t="s">
        <v>31</v>
      </c>
      <c r="C15" s="38" t="s">
        <v>33</v>
      </c>
      <c r="D15" s="39">
        <v>24200000</v>
      </c>
      <c r="E15" s="44"/>
      <c r="F15" s="34"/>
      <c r="G15" s="42">
        <f>D15+F15</f>
        <v>24200000</v>
      </c>
      <c r="H15" s="34"/>
      <c r="I15" s="42"/>
      <c r="J15" s="45"/>
      <c r="K15" s="47">
        <f>D15+J15</f>
        <v>24200000</v>
      </c>
      <c r="L15" s="34"/>
      <c r="M15" s="42">
        <v>32800000</v>
      </c>
      <c r="N15" s="34"/>
      <c r="O15" s="42">
        <f t="shared" si="1"/>
        <v>32800000</v>
      </c>
      <c r="P15" s="36"/>
      <c r="Q15" s="42">
        <f t="shared" si="2"/>
        <v>32800000</v>
      </c>
      <c r="R15" s="36"/>
      <c r="S15" s="42">
        <f t="shared" si="3"/>
        <v>32800000</v>
      </c>
      <c r="T15" s="36"/>
      <c r="U15" s="42">
        <v>28610500</v>
      </c>
      <c r="V15" s="36"/>
      <c r="W15" s="43">
        <f t="shared" si="4"/>
        <v>28610500</v>
      </c>
      <c r="X15" s="26"/>
      <c r="Y15" s="42">
        <v>28610500</v>
      </c>
      <c r="Z15" s="26"/>
      <c r="AA15" s="42">
        <v>28610500</v>
      </c>
    </row>
    <row r="16" spans="1:27" ht="88.5" customHeight="1" x14ac:dyDescent="0.2">
      <c r="A16" s="27">
        <v>182</v>
      </c>
      <c r="B16" s="27" t="s">
        <v>34</v>
      </c>
      <c r="C16" s="38" t="s">
        <v>35</v>
      </c>
      <c r="D16" s="39">
        <v>36000</v>
      </c>
      <c r="E16" s="48">
        <v>-5000</v>
      </c>
      <c r="F16" s="34"/>
      <c r="G16" s="42">
        <f>D16+F16</f>
        <v>36000</v>
      </c>
      <c r="H16" s="34"/>
      <c r="I16" s="42"/>
      <c r="J16" s="45"/>
      <c r="K16" s="47">
        <f>D16+J16</f>
        <v>36000</v>
      </c>
      <c r="L16" s="34"/>
      <c r="M16" s="42">
        <v>100000</v>
      </c>
      <c r="N16" s="34"/>
      <c r="O16" s="42">
        <f t="shared" si="1"/>
        <v>100000</v>
      </c>
      <c r="P16" s="36"/>
      <c r="Q16" s="42">
        <f t="shared" si="2"/>
        <v>100000</v>
      </c>
      <c r="R16" s="36"/>
      <c r="S16" s="42">
        <f t="shared" si="3"/>
        <v>100000</v>
      </c>
      <c r="T16" s="36"/>
      <c r="U16" s="42">
        <v>150000</v>
      </c>
      <c r="V16" s="36"/>
      <c r="W16" s="43">
        <f t="shared" si="4"/>
        <v>150000</v>
      </c>
      <c r="X16" s="26"/>
      <c r="Y16" s="42">
        <v>150000</v>
      </c>
      <c r="Z16" s="26"/>
      <c r="AA16" s="42">
        <v>150000</v>
      </c>
    </row>
    <row r="17" spans="1:27" ht="39" customHeight="1" x14ac:dyDescent="0.2">
      <c r="A17" s="27">
        <v>182</v>
      </c>
      <c r="B17" s="27" t="s">
        <v>36</v>
      </c>
      <c r="C17" s="38" t="s">
        <v>37</v>
      </c>
      <c r="D17" s="39">
        <v>100000</v>
      </c>
      <c r="E17" s="48"/>
      <c r="F17" s="34"/>
      <c r="G17" s="42">
        <f>D17+F17</f>
        <v>100000</v>
      </c>
      <c r="H17" s="34"/>
      <c r="I17" s="42"/>
      <c r="J17" s="45"/>
      <c r="K17" s="47">
        <f>D17+J17</f>
        <v>100000</v>
      </c>
      <c r="L17" s="34"/>
      <c r="M17" s="42">
        <v>160000</v>
      </c>
      <c r="N17" s="34"/>
      <c r="O17" s="42">
        <f t="shared" si="1"/>
        <v>160000</v>
      </c>
      <c r="P17" s="36"/>
      <c r="Q17" s="42">
        <f t="shared" si="2"/>
        <v>160000</v>
      </c>
      <c r="R17" s="36"/>
      <c r="S17" s="42">
        <f t="shared" si="3"/>
        <v>160000</v>
      </c>
      <c r="T17" s="36"/>
      <c r="U17" s="42">
        <v>100000</v>
      </c>
      <c r="V17" s="36"/>
      <c r="W17" s="43">
        <f t="shared" si="4"/>
        <v>100000</v>
      </c>
      <c r="X17" s="26"/>
      <c r="Y17" s="42">
        <v>100000</v>
      </c>
      <c r="Z17" s="26"/>
      <c r="AA17" s="42">
        <v>100000</v>
      </c>
    </row>
    <row r="18" spans="1:27" ht="77.25" customHeight="1" x14ac:dyDescent="0.2">
      <c r="A18" s="27">
        <v>182</v>
      </c>
      <c r="B18" s="27" t="s">
        <v>38</v>
      </c>
      <c r="C18" s="38" t="s">
        <v>39</v>
      </c>
      <c r="D18" s="39">
        <v>5000</v>
      </c>
      <c r="E18" s="48"/>
      <c r="F18" s="34"/>
      <c r="G18" s="42">
        <f>D18+F18</f>
        <v>5000</v>
      </c>
      <c r="H18" s="34"/>
      <c r="I18" s="42"/>
      <c r="J18" s="45"/>
      <c r="K18" s="47">
        <f>D18+J18</f>
        <v>5000</v>
      </c>
      <c r="L18" s="34"/>
      <c r="M18" s="42">
        <v>40000</v>
      </c>
      <c r="N18" s="34"/>
      <c r="O18" s="42">
        <f t="shared" si="1"/>
        <v>40000</v>
      </c>
      <c r="P18" s="36"/>
      <c r="Q18" s="42">
        <f t="shared" si="2"/>
        <v>40000</v>
      </c>
      <c r="R18" s="36"/>
      <c r="S18" s="42">
        <f t="shared" si="3"/>
        <v>40000</v>
      </c>
      <c r="T18" s="36"/>
      <c r="U18" s="42">
        <v>20000</v>
      </c>
      <c r="V18" s="36"/>
      <c r="W18" s="43">
        <f t="shared" si="4"/>
        <v>20000</v>
      </c>
      <c r="X18" s="26"/>
      <c r="Y18" s="42">
        <v>20000</v>
      </c>
      <c r="Z18" s="26"/>
      <c r="AA18" s="42">
        <v>20000</v>
      </c>
    </row>
    <row r="19" spans="1:27" ht="42.75" customHeight="1" x14ac:dyDescent="0.2">
      <c r="A19" s="20">
        <v>100</v>
      </c>
      <c r="B19" s="20" t="s">
        <v>40</v>
      </c>
      <c r="C19" s="49" t="s">
        <v>41</v>
      </c>
      <c r="D19" s="31">
        <f t="shared" ref="D19:K19" si="7">D20</f>
        <v>8750000</v>
      </c>
      <c r="E19" s="31">
        <f t="shared" si="7"/>
        <v>5000</v>
      </c>
      <c r="F19" s="31">
        <f t="shared" si="7"/>
        <v>0</v>
      </c>
      <c r="G19" s="31">
        <f t="shared" si="7"/>
        <v>8750000</v>
      </c>
      <c r="H19" s="31">
        <f t="shared" si="7"/>
        <v>0</v>
      </c>
      <c r="I19" s="31">
        <f t="shared" si="7"/>
        <v>0</v>
      </c>
      <c r="J19" s="32">
        <f t="shared" si="7"/>
        <v>0</v>
      </c>
      <c r="K19" s="33">
        <f t="shared" si="7"/>
        <v>8750000</v>
      </c>
      <c r="L19" s="34"/>
      <c r="M19" s="35">
        <f>M20</f>
        <v>15102900</v>
      </c>
      <c r="N19" s="34"/>
      <c r="O19" s="42">
        <f t="shared" si="1"/>
        <v>15102900</v>
      </c>
      <c r="P19" s="36"/>
      <c r="Q19" s="42">
        <f t="shared" si="2"/>
        <v>15102900</v>
      </c>
      <c r="R19" s="36"/>
      <c r="S19" s="42">
        <f t="shared" si="3"/>
        <v>15102900</v>
      </c>
      <c r="T19" s="36"/>
      <c r="U19" s="35">
        <f>U20</f>
        <v>15697000</v>
      </c>
      <c r="V19" s="36"/>
      <c r="W19" s="43">
        <f t="shared" si="4"/>
        <v>15697000</v>
      </c>
      <c r="X19" s="26"/>
      <c r="Y19" s="35">
        <f>Y20</f>
        <v>15697000</v>
      </c>
      <c r="Z19" s="26"/>
      <c r="AA19" s="35">
        <f>AA20</f>
        <v>15697000</v>
      </c>
    </row>
    <row r="20" spans="1:27" ht="27" customHeight="1" x14ac:dyDescent="0.2">
      <c r="A20" s="20">
        <v>100</v>
      </c>
      <c r="B20" s="20" t="s">
        <v>42</v>
      </c>
      <c r="C20" s="49" t="s">
        <v>43</v>
      </c>
      <c r="D20" s="31">
        <f t="shared" ref="D20:K20" si="8">D21+D22+D23+D24</f>
        <v>8750000</v>
      </c>
      <c r="E20" s="31">
        <f t="shared" si="8"/>
        <v>5000</v>
      </c>
      <c r="F20" s="31">
        <f t="shared" si="8"/>
        <v>0</v>
      </c>
      <c r="G20" s="31">
        <f t="shared" si="8"/>
        <v>8750000</v>
      </c>
      <c r="H20" s="31">
        <f t="shared" si="8"/>
        <v>0</v>
      </c>
      <c r="I20" s="31">
        <f t="shared" si="8"/>
        <v>0</v>
      </c>
      <c r="J20" s="32">
        <f t="shared" si="8"/>
        <v>0</v>
      </c>
      <c r="K20" s="33">
        <f t="shared" si="8"/>
        <v>8750000</v>
      </c>
      <c r="L20" s="34"/>
      <c r="M20" s="35">
        <f>M21+M22+M23+M24</f>
        <v>15102900</v>
      </c>
      <c r="N20" s="34"/>
      <c r="O20" s="42">
        <f t="shared" si="1"/>
        <v>15102900</v>
      </c>
      <c r="P20" s="36"/>
      <c r="Q20" s="42">
        <f t="shared" si="2"/>
        <v>15102900</v>
      </c>
      <c r="R20" s="36"/>
      <c r="S20" s="42">
        <f t="shared" si="3"/>
        <v>15102900</v>
      </c>
      <c r="T20" s="36"/>
      <c r="U20" s="35">
        <f>U21+U22+U23+U24</f>
        <v>15697000</v>
      </c>
      <c r="V20" s="36"/>
      <c r="W20" s="43">
        <f t="shared" si="4"/>
        <v>15697000</v>
      </c>
      <c r="X20" s="26"/>
      <c r="Y20" s="35">
        <f>Y21+Y22+Y23+Y24</f>
        <v>15697000</v>
      </c>
      <c r="Z20" s="26"/>
      <c r="AA20" s="35">
        <f>AA21+AA22+AA23+AA24</f>
        <v>15697000</v>
      </c>
    </row>
    <row r="21" spans="1:27" ht="51" customHeight="1" x14ac:dyDescent="0.2">
      <c r="A21" s="27">
        <v>100</v>
      </c>
      <c r="B21" s="27" t="s">
        <v>44</v>
      </c>
      <c r="C21" s="38" t="s">
        <v>45</v>
      </c>
      <c r="D21" s="39">
        <v>3200000</v>
      </c>
      <c r="E21" s="44"/>
      <c r="F21" s="34"/>
      <c r="G21" s="42">
        <f>D21+F21</f>
        <v>3200000</v>
      </c>
      <c r="H21" s="34"/>
      <c r="I21" s="42"/>
      <c r="J21" s="45"/>
      <c r="K21" s="47">
        <f>D21+J21</f>
        <v>3200000</v>
      </c>
      <c r="L21" s="34"/>
      <c r="M21" s="42">
        <v>6361000</v>
      </c>
      <c r="N21" s="34"/>
      <c r="O21" s="42">
        <f t="shared" si="1"/>
        <v>6361000</v>
      </c>
      <c r="P21" s="36"/>
      <c r="Q21" s="42">
        <f t="shared" si="2"/>
        <v>6361000</v>
      </c>
      <c r="R21" s="36"/>
      <c r="S21" s="42">
        <f t="shared" si="3"/>
        <v>6361000</v>
      </c>
      <c r="T21" s="36"/>
      <c r="U21" s="42">
        <v>6600000</v>
      </c>
      <c r="V21" s="36"/>
      <c r="W21" s="43">
        <f t="shared" si="4"/>
        <v>6600000</v>
      </c>
      <c r="X21" s="26"/>
      <c r="Y21" s="42">
        <v>6600000</v>
      </c>
      <c r="Z21" s="26"/>
      <c r="AA21" s="42">
        <v>6600000</v>
      </c>
    </row>
    <row r="22" spans="1:27" ht="63" customHeight="1" x14ac:dyDescent="0.2">
      <c r="A22" s="27">
        <v>100</v>
      </c>
      <c r="B22" s="27" t="s">
        <v>46</v>
      </c>
      <c r="C22" s="38" t="s">
        <v>47</v>
      </c>
      <c r="D22" s="39">
        <v>30000</v>
      </c>
      <c r="E22" s="48">
        <v>5000</v>
      </c>
      <c r="F22" s="34"/>
      <c r="G22" s="42">
        <f>D22+F22</f>
        <v>30000</v>
      </c>
      <c r="H22" s="34"/>
      <c r="I22" s="42"/>
      <c r="J22" s="45"/>
      <c r="K22" s="47">
        <f>D22+J22</f>
        <v>30000</v>
      </c>
      <c r="L22" s="34"/>
      <c r="M22" s="42">
        <v>37300</v>
      </c>
      <c r="N22" s="34"/>
      <c r="O22" s="42">
        <f t="shared" si="1"/>
        <v>37300</v>
      </c>
      <c r="P22" s="36"/>
      <c r="Q22" s="42">
        <f t="shared" si="2"/>
        <v>37300</v>
      </c>
      <c r="R22" s="36"/>
      <c r="S22" s="42">
        <f t="shared" si="3"/>
        <v>37300</v>
      </c>
      <c r="T22" s="36"/>
      <c r="U22" s="42">
        <v>26300</v>
      </c>
      <c r="V22" s="36"/>
      <c r="W22" s="43">
        <f t="shared" si="4"/>
        <v>26300</v>
      </c>
      <c r="X22" s="26"/>
      <c r="Y22" s="42">
        <v>26300</v>
      </c>
      <c r="Z22" s="26"/>
      <c r="AA22" s="42">
        <v>26300</v>
      </c>
    </row>
    <row r="23" spans="1:27" ht="49.5" customHeight="1" x14ac:dyDescent="0.2">
      <c r="A23" s="27">
        <v>100</v>
      </c>
      <c r="B23" s="27" t="s">
        <v>48</v>
      </c>
      <c r="C23" s="38" t="s">
        <v>49</v>
      </c>
      <c r="D23" s="39">
        <v>5520000</v>
      </c>
      <c r="E23" s="48"/>
      <c r="F23" s="34"/>
      <c r="G23" s="42">
        <f>D23+F23</f>
        <v>5520000</v>
      </c>
      <c r="H23" s="34"/>
      <c r="I23" s="42"/>
      <c r="J23" s="45"/>
      <c r="K23" s="47">
        <f>D23+J23</f>
        <v>5520000</v>
      </c>
      <c r="L23" s="34"/>
      <c r="M23" s="42">
        <v>8704600</v>
      </c>
      <c r="N23" s="34"/>
      <c r="O23" s="42">
        <f t="shared" si="1"/>
        <v>8704600</v>
      </c>
      <c r="P23" s="36"/>
      <c r="Q23" s="42">
        <f t="shared" si="2"/>
        <v>8704600</v>
      </c>
      <c r="R23" s="36"/>
      <c r="S23" s="42">
        <f t="shared" si="3"/>
        <v>8704600</v>
      </c>
      <c r="T23" s="36"/>
      <c r="U23" s="42">
        <v>9070700</v>
      </c>
      <c r="V23" s="36"/>
      <c r="W23" s="43">
        <f t="shared" si="4"/>
        <v>9070700</v>
      </c>
      <c r="X23" s="26"/>
      <c r="Y23" s="42">
        <v>9070700</v>
      </c>
      <c r="Z23" s="26"/>
      <c r="AA23" s="42">
        <v>9070700</v>
      </c>
    </row>
    <row r="24" spans="1:27" ht="51" hidden="1" customHeight="1" x14ac:dyDescent="0.2">
      <c r="A24" s="27">
        <v>100</v>
      </c>
      <c r="B24" s="27" t="s">
        <v>50</v>
      </c>
      <c r="C24" s="38" t="s">
        <v>51</v>
      </c>
      <c r="D24" s="39">
        <v>0</v>
      </c>
      <c r="E24" s="48"/>
      <c r="F24" s="34"/>
      <c r="G24" s="42">
        <f>D24+F24</f>
        <v>0</v>
      </c>
      <c r="H24" s="34"/>
      <c r="I24" s="42">
        <f>D24+H24</f>
        <v>0</v>
      </c>
      <c r="J24" s="45"/>
      <c r="K24" s="47">
        <f>D24+J24</f>
        <v>0</v>
      </c>
      <c r="L24" s="34"/>
      <c r="M24" s="42">
        <f>K24+L24</f>
        <v>0</v>
      </c>
      <c r="N24" s="34"/>
      <c r="O24" s="42">
        <f t="shared" si="1"/>
        <v>0</v>
      </c>
      <c r="P24" s="36"/>
      <c r="Q24" s="42">
        <f t="shared" si="2"/>
        <v>0</v>
      </c>
      <c r="R24" s="36"/>
      <c r="S24" s="42">
        <f t="shared" si="3"/>
        <v>0</v>
      </c>
      <c r="T24" s="36"/>
      <c r="U24" s="42">
        <f>S24+T24</f>
        <v>0</v>
      </c>
      <c r="V24" s="36"/>
      <c r="W24" s="43">
        <f t="shared" si="4"/>
        <v>0</v>
      </c>
      <c r="X24" s="26"/>
      <c r="Y24" s="42">
        <f>W24+X24</f>
        <v>0</v>
      </c>
      <c r="Z24" s="26"/>
      <c r="AA24" s="42">
        <f>Y24+Z24</f>
        <v>0</v>
      </c>
    </row>
    <row r="25" spans="1:27" x14ac:dyDescent="0.2">
      <c r="A25" s="20">
        <v>182</v>
      </c>
      <c r="B25" s="20" t="s">
        <v>52</v>
      </c>
      <c r="C25" s="30" t="s">
        <v>53</v>
      </c>
      <c r="D25" s="31">
        <f t="shared" ref="D25:K25" si="9">D26</f>
        <v>3200000</v>
      </c>
      <c r="E25" s="31">
        <f t="shared" si="9"/>
        <v>0</v>
      </c>
      <c r="F25" s="31">
        <f t="shared" si="9"/>
        <v>0</v>
      </c>
      <c r="G25" s="31">
        <f t="shared" si="9"/>
        <v>3200000</v>
      </c>
      <c r="H25" s="31">
        <f t="shared" si="9"/>
        <v>0</v>
      </c>
      <c r="I25" s="31">
        <f t="shared" si="9"/>
        <v>0</v>
      </c>
      <c r="J25" s="32">
        <f t="shared" si="9"/>
        <v>0</v>
      </c>
      <c r="K25" s="33">
        <f t="shared" si="9"/>
        <v>3200000</v>
      </c>
      <c r="L25" s="34"/>
      <c r="M25" s="35">
        <f>M26+M29+M30</f>
        <v>3108000</v>
      </c>
      <c r="N25" s="34"/>
      <c r="O25" s="42">
        <f t="shared" si="1"/>
        <v>3108000</v>
      </c>
      <c r="P25" s="36"/>
      <c r="Q25" s="42">
        <f t="shared" si="2"/>
        <v>3108000</v>
      </c>
      <c r="R25" s="36"/>
      <c r="S25" s="42">
        <f t="shared" si="3"/>
        <v>3108000</v>
      </c>
      <c r="T25" s="36"/>
      <c r="U25" s="35">
        <f>U29+U30</f>
        <v>29000</v>
      </c>
      <c r="V25" s="36"/>
      <c r="W25" s="43">
        <f t="shared" si="4"/>
        <v>29000</v>
      </c>
      <c r="X25" s="26"/>
      <c r="Y25" s="35">
        <f>Y29+Y30</f>
        <v>29000</v>
      </c>
      <c r="Z25" s="26"/>
      <c r="AA25" s="35">
        <f>AA29+AA30</f>
        <v>29000</v>
      </c>
    </row>
    <row r="26" spans="1:27" ht="23.25" hidden="1" customHeight="1" x14ac:dyDescent="0.2">
      <c r="A26" s="27">
        <v>182</v>
      </c>
      <c r="B26" s="27" t="s">
        <v>54</v>
      </c>
      <c r="C26" s="50" t="s">
        <v>55</v>
      </c>
      <c r="D26" s="39">
        <f t="shared" ref="D26:K26" si="10">D28</f>
        <v>3200000</v>
      </c>
      <c r="E26" s="39">
        <f t="shared" si="10"/>
        <v>0</v>
      </c>
      <c r="F26" s="39">
        <f t="shared" si="10"/>
        <v>0</v>
      </c>
      <c r="G26" s="39">
        <f t="shared" si="10"/>
        <v>3200000</v>
      </c>
      <c r="H26" s="39">
        <f t="shared" si="10"/>
        <v>0</v>
      </c>
      <c r="I26" s="39">
        <f t="shared" si="10"/>
        <v>0</v>
      </c>
      <c r="J26" s="40">
        <f t="shared" si="10"/>
        <v>0</v>
      </c>
      <c r="K26" s="41">
        <f t="shared" si="10"/>
        <v>3200000</v>
      </c>
      <c r="L26" s="34"/>
      <c r="M26" s="42">
        <f>M28</f>
        <v>3000000</v>
      </c>
      <c r="N26" s="34"/>
      <c r="O26" s="42">
        <f t="shared" si="1"/>
        <v>3000000</v>
      </c>
      <c r="P26" s="36"/>
      <c r="Q26" s="42">
        <f t="shared" si="2"/>
        <v>3000000</v>
      </c>
      <c r="R26" s="36"/>
      <c r="S26" s="42">
        <f t="shared" si="3"/>
        <v>3000000</v>
      </c>
      <c r="T26" s="36"/>
      <c r="U26" s="42"/>
      <c r="V26" s="36"/>
      <c r="W26" s="43">
        <f t="shared" si="4"/>
        <v>0</v>
      </c>
      <c r="X26" s="26"/>
      <c r="Y26" s="42"/>
      <c r="Z26" s="26"/>
      <c r="AA26" s="42"/>
    </row>
    <row r="27" spans="1:27" ht="9.75" hidden="1" customHeight="1" x14ac:dyDescent="0.2">
      <c r="A27" s="27"/>
      <c r="B27" s="27" t="s">
        <v>56</v>
      </c>
      <c r="C27" s="50" t="s">
        <v>57</v>
      </c>
      <c r="D27" s="39">
        <v>0</v>
      </c>
      <c r="E27" s="48">
        <v>1000</v>
      </c>
      <c r="F27" s="34"/>
      <c r="G27" s="42">
        <f>D27+F27</f>
        <v>0</v>
      </c>
      <c r="H27" s="34"/>
      <c r="I27" s="42">
        <f>G27+H27</f>
        <v>0</v>
      </c>
      <c r="J27" s="51"/>
      <c r="K27" s="46"/>
      <c r="L27" s="34"/>
      <c r="M27" s="42">
        <f>K27+L27</f>
        <v>0</v>
      </c>
      <c r="N27" s="34"/>
      <c r="O27" s="42">
        <f t="shared" si="1"/>
        <v>0</v>
      </c>
      <c r="P27" s="36"/>
      <c r="Q27" s="42">
        <f t="shared" si="2"/>
        <v>0</v>
      </c>
      <c r="R27" s="36"/>
      <c r="S27" s="42">
        <f t="shared" si="3"/>
        <v>0</v>
      </c>
      <c r="T27" s="36"/>
      <c r="U27" s="42">
        <f>S27+T27</f>
        <v>0</v>
      </c>
      <c r="V27" s="36"/>
      <c r="W27" s="43">
        <f t="shared" si="4"/>
        <v>0</v>
      </c>
      <c r="X27" s="26"/>
      <c r="Y27" s="42">
        <f>W27+X27</f>
        <v>0</v>
      </c>
      <c r="Z27" s="26"/>
      <c r="AA27" s="42">
        <f>Y27+Z27</f>
        <v>0</v>
      </c>
    </row>
    <row r="28" spans="1:27" ht="19.5" hidden="1" customHeight="1" x14ac:dyDescent="0.2">
      <c r="A28" s="27">
        <v>182</v>
      </c>
      <c r="B28" s="27" t="s">
        <v>58</v>
      </c>
      <c r="C28" s="50" t="s">
        <v>55</v>
      </c>
      <c r="D28" s="39">
        <v>3200000</v>
      </c>
      <c r="E28" s="48"/>
      <c r="F28" s="34"/>
      <c r="G28" s="42">
        <f>D28+F28</f>
        <v>3200000</v>
      </c>
      <c r="H28" s="34"/>
      <c r="I28" s="42"/>
      <c r="J28" s="45"/>
      <c r="K28" s="47">
        <f>D28+J28</f>
        <v>3200000</v>
      </c>
      <c r="L28" s="34"/>
      <c r="M28" s="42">
        <v>3000000</v>
      </c>
      <c r="N28" s="34"/>
      <c r="O28" s="42">
        <f t="shared" si="1"/>
        <v>3000000</v>
      </c>
      <c r="P28" s="36"/>
      <c r="Q28" s="42">
        <f t="shared" si="2"/>
        <v>3000000</v>
      </c>
      <c r="R28" s="36"/>
      <c r="S28" s="42">
        <f t="shared" si="3"/>
        <v>3000000</v>
      </c>
      <c r="T28" s="36"/>
      <c r="U28" s="42"/>
      <c r="V28" s="36"/>
      <c r="W28" s="43">
        <f t="shared" si="4"/>
        <v>0</v>
      </c>
      <c r="X28" s="26"/>
      <c r="Y28" s="42"/>
      <c r="Z28" s="26"/>
      <c r="AA28" s="42"/>
    </row>
    <row r="29" spans="1:27" ht="19.5" customHeight="1" x14ac:dyDescent="0.2">
      <c r="A29" s="27">
        <v>182</v>
      </c>
      <c r="B29" s="27" t="s">
        <v>56</v>
      </c>
      <c r="C29" s="50" t="s">
        <v>57</v>
      </c>
      <c r="D29" s="39"/>
      <c r="E29" s="48"/>
      <c r="F29" s="34"/>
      <c r="G29" s="42"/>
      <c r="H29" s="34"/>
      <c r="I29" s="42"/>
      <c r="J29" s="45"/>
      <c r="K29" s="47"/>
      <c r="L29" s="34"/>
      <c r="M29" s="42">
        <v>8000</v>
      </c>
      <c r="N29" s="34"/>
      <c r="O29" s="42">
        <f t="shared" si="1"/>
        <v>8000</v>
      </c>
      <c r="P29" s="36"/>
      <c r="Q29" s="42">
        <f t="shared" si="2"/>
        <v>8000</v>
      </c>
      <c r="R29" s="36"/>
      <c r="S29" s="42">
        <f t="shared" si="3"/>
        <v>8000</v>
      </c>
      <c r="T29" s="36"/>
      <c r="U29" s="42">
        <v>6000</v>
      </c>
      <c r="V29" s="36"/>
      <c r="W29" s="43">
        <f t="shared" si="4"/>
        <v>6000</v>
      </c>
      <c r="X29" s="26"/>
      <c r="Y29" s="42">
        <v>6000</v>
      </c>
      <c r="Z29" s="26"/>
      <c r="AA29" s="42">
        <v>6000</v>
      </c>
    </row>
    <row r="30" spans="1:27" ht="42.75" customHeight="1" x14ac:dyDescent="0.2">
      <c r="A30" s="27">
        <v>182</v>
      </c>
      <c r="B30" s="52" t="s">
        <v>59</v>
      </c>
      <c r="C30" s="50" t="s">
        <v>60</v>
      </c>
      <c r="D30" s="39"/>
      <c r="E30" s="48"/>
      <c r="F30" s="34"/>
      <c r="G30" s="42"/>
      <c r="H30" s="34"/>
      <c r="I30" s="42"/>
      <c r="J30" s="45"/>
      <c r="K30" s="47"/>
      <c r="L30" s="34"/>
      <c r="M30" s="42">
        <v>100000</v>
      </c>
      <c r="N30" s="34"/>
      <c r="O30" s="42">
        <f t="shared" si="1"/>
        <v>100000</v>
      </c>
      <c r="P30" s="36"/>
      <c r="Q30" s="42">
        <f t="shared" si="2"/>
        <v>100000</v>
      </c>
      <c r="R30" s="36"/>
      <c r="S30" s="42">
        <f t="shared" si="3"/>
        <v>100000</v>
      </c>
      <c r="T30" s="36"/>
      <c r="U30" s="42">
        <v>23000</v>
      </c>
      <c r="V30" s="36"/>
      <c r="W30" s="43">
        <f t="shared" si="4"/>
        <v>23000</v>
      </c>
      <c r="X30" s="26"/>
      <c r="Y30" s="42">
        <v>23000</v>
      </c>
      <c r="Z30" s="26"/>
      <c r="AA30" s="42">
        <v>23000</v>
      </c>
    </row>
    <row r="31" spans="1:27" ht="15.75" customHeight="1" x14ac:dyDescent="0.2">
      <c r="A31" s="20">
        <v>182</v>
      </c>
      <c r="B31" s="20" t="s">
        <v>61</v>
      </c>
      <c r="C31" s="30" t="s">
        <v>62</v>
      </c>
      <c r="D31" s="31">
        <f t="shared" ref="D31:K31" si="11">D34</f>
        <v>5278400</v>
      </c>
      <c r="E31" s="31">
        <f t="shared" si="11"/>
        <v>0</v>
      </c>
      <c r="F31" s="31">
        <f t="shared" si="11"/>
        <v>0</v>
      </c>
      <c r="G31" s="31">
        <f t="shared" si="11"/>
        <v>5278400</v>
      </c>
      <c r="H31" s="31">
        <f t="shared" si="11"/>
        <v>0</v>
      </c>
      <c r="I31" s="31">
        <f t="shared" si="11"/>
        <v>0</v>
      </c>
      <c r="J31" s="32">
        <f t="shared" si="11"/>
        <v>0</v>
      </c>
      <c r="K31" s="33">
        <f t="shared" si="11"/>
        <v>5278400</v>
      </c>
      <c r="L31" s="34"/>
      <c r="M31" s="35">
        <f>M32+M34+M37</f>
        <v>14409000</v>
      </c>
      <c r="N31" s="34"/>
      <c r="O31" s="42">
        <f t="shared" si="1"/>
        <v>14409000</v>
      </c>
      <c r="P31" s="36"/>
      <c r="Q31" s="42">
        <f t="shared" si="2"/>
        <v>14409000</v>
      </c>
      <c r="R31" s="36"/>
      <c r="S31" s="42">
        <f t="shared" si="3"/>
        <v>14409000</v>
      </c>
      <c r="T31" s="36"/>
      <c r="U31" s="35">
        <f>U32+U34+U37</f>
        <v>15660000</v>
      </c>
      <c r="V31" s="36"/>
      <c r="W31" s="43">
        <f t="shared" si="4"/>
        <v>15660000</v>
      </c>
      <c r="X31" s="26"/>
      <c r="Y31" s="35">
        <f>Y32+Y34+Y37</f>
        <v>15660000</v>
      </c>
      <c r="Z31" s="26"/>
      <c r="AA31" s="35">
        <f>AA32+AA34+AA37</f>
        <v>15660000</v>
      </c>
    </row>
    <row r="32" spans="1:27" ht="15.75" customHeight="1" x14ac:dyDescent="0.2">
      <c r="A32" s="27">
        <v>182</v>
      </c>
      <c r="B32" s="27" t="s">
        <v>63</v>
      </c>
      <c r="C32" s="50" t="s">
        <v>64</v>
      </c>
      <c r="D32" s="39"/>
      <c r="E32" s="48">
        <v>-196600</v>
      </c>
      <c r="F32" s="34"/>
      <c r="G32" s="42">
        <f>D32+F32</f>
        <v>0</v>
      </c>
      <c r="H32" s="34"/>
      <c r="I32" s="42"/>
      <c r="J32" s="45"/>
      <c r="K32" s="46"/>
      <c r="L32" s="34"/>
      <c r="M32" s="42">
        <f>M33</f>
        <v>1200000</v>
      </c>
      <c r="N32" s="34"/>
      <c r="O32" s="42">
        <f t="shared" si="1"/>
        <v>1200000</v>
      </c>
      <c r="P32" s="36"/>
      <c r="Q32" s="42">
        <f t="shared" si="2"/>
        <v>1200000</v>
      </c>
      <c r="R32" s="36"/>
      <c r="S32" s="42">
        <f t="shared" si="3"/>
        <v>1200000</v>
      </c>
      <c r="T32" s="36"/>
      <c r="U32" s="42">
        <f>U33</f>
        <v>1010000</v>
      </c>
      <c r="V32" s="36"/>
      <c r="W32" s="43">
        <f t="shared" si="4"/>
        <v>1010000</v>
      </c>
      <c r="X32" s="26"/>
      <c r="Y32" s="42">
        <f>Y33</f>
        <v>1010000</v>
      </c>
      <c r="Z32" s="26"/>
      <c r="AA32" s="42">
        <f>AA33</f>
        <v>1010000</v>
      </c>
    </row>
    <row r="33" spans="1:27" ht="42" customHeight="1" x14ac:dyDescent="0.2">
      <c r="A33" s="27">
        <v>182</v>
      </c>
      <c r="B33" s="27" t="s">
        <v>65</v>
      </c>
      <c r="C33" s="50" t="s">
        <v>66</v>
      </c>
      <c r="D33" s="39"/>
      <c r="E33" s="48"/>
      <c r="F33" s="34"/>
      <c r="G33" s="42"/>
      <c r="H33" s="34"/>
      <c r="I33" s="42"/>
      <c r="J33" s="45"/>
      <c r="K33" s="46"/>
      <c r="L33" s="34"/>
      <c r="M33" s="42">
        <v>1200000</v>
      </c>
      <c r="N33" s="34"/>
      <c r="O33" s="42">
        <f t="shared" si="1"/>
        <v>1200000</v>
      </c>
      <c r="P33" s="36"/>
      <c r="Q33" s="42">
        <f t="shared" si="2"/>
        <v>1200000</v>
      </c>
      <c r="R33" s="36"/>
      <c r="S33" s="42">
        <f t="shared" si="3"/>
        <v>1200000</v>
      </c>
      <c r="T33" s="36"/>
      <c r="U33" s="42">
        <v>1010000</v>
      </c>
      <c r="V33" s="36"/>
      <c r="W33" s="43">
        <f t="shared" si="4"/>
        <v>1010000</v>
      </c>
      <c r="X33" s="26"/>
      <c r="Y33" s="42">
        <v>1010000</v>
      </c>
      <c r="Z33" s="26"/>
      <c r="AA33" s="42">
        <v>1010000</v>
      </c>
    </row>
    <row r="34" spans="1:27" x14ac:dyDescent="0.2">
      <c r="A34" s="27">
        <v>182</v>
      </c>
      <c r="B34" s="27" t="s">
        <v>67</v>
      </c>
      <c r="C34" s="53" t="s">
        <v>68</v>
      </c>
      <c r="D34" s="39">
        <f t="shared" ref="D34:K34" si="12">D35+D36</f>
        <v>5278400</v>
      </c>
      <c r="E34" s="39">
        <f t="shared" si="12"/>
        <v>0</v>
      </c>
      <c r="F34" s="39">
        <f t="shared" si="12"/>
        <v>0</v>
      </c>
      <c r="G34" s="39">
        <f t="shared" si="12"/>
        <v>5278400</v>
      </c>
      <c r="H34" s="39">
        <f t="shared" si="12"/>
        <v>0</v>
      </c>
      <c r="I34" s="39">
        <f t="shared" si="12"/>
        <v>0</v>
      </c>
      <c r="J34" s="40">
        <f t="shared" si="12"/>
        <v>0</v>
      </c>
      <c r="K34" s="41">
        <f t="shared" si="12"/>
        <v>5278400</v>
      </c>
      <c r="L34" s="34"/>
      <c r="M34" s="54">
        <f>M35+M36</f>
        <v>9925000</v>
      </c>
      <c r="N34" s="34"/>
      <c r="O34" s="42">
        <f t="shared" si="1"/>
        <v>9925000</v>
      </c>
      <c r="P34" s="36"/>
      <c r="Q34" s="42">
        <f t="shared" si="2"/>
        <v>9925000</v>
      </c>
      <c r="R34" s="36"/>
      <c r="S34" s="42">
        <f t="shared" si="3"/>
        <v>9925000</v>
      </c>
      <c r="T34" s="36"/>
      <c r="U34" s="54">
        <f>U35+U36</f>
        <v>11300000</v>
      </c>
      <c r="V34" s="36"/>
      <c r="W34" s="43">
        <f t="shared" si="4"/>
        <v>11300000</v>
      </c>
      <c r="X34" s="26"/>
      <c r="Y34" s="54">
        <f>Y35+Y36</f>
        <v>11300000</v>
      </c>
      <c r="Z34" s="26"/>
      <c r="AA34" s="54">
        <f>AA35+AA36</f>
        <v>11300000</v>
      </c>
    </row>
    <row r="35" spans="1:27" x14ac:dyDescent="0.2">
      <c r="A35" s="27">
        <v>182</v>
      </c>
      <c r="B35" s="27" t="s">
        <v>69</v>
      </c>
      <c r="C35" s="50" t="s">
        <v>70</v>
      </c>
      <c r="D35" s="39">
        <v>800000</v>
      </c>
      <c r="E35" s="48">
        <v>300000</v>
      </c>
      <c r="F35" s="34"/>
      <c r="G35" s="42">
        <f>D35+F35</f>
        <v>800000</v>
      </c>
      <c r="H35" s="34"/>
      <c r="I35" s="42"/>
      <c r="J35" s="45"/>
      <c r="K35" s="47">
        <f>D35+J35</f>
        <v>800000</v>
      </c>
      <c r="L35" s="34"/>
      <c r="M35" s="42">
        <v>1821000</v>
      </c>
      <c r="N35" s="34"/>
      <c r="O35" s="42">
        <f t="shared" si="1"/>
        <v>1821000</v>
      </c>
      <c r="P35" s="36"/>
      <c r="Q35" s="42">
        <f t="shared" si="2"/>
        <v>1821000</v>
      </c>
      <c r="R35" s="36"/>
      <c r="S35" s="42">
        <f t="shared" si="3"/>
        <v>1821000</v>
      </c>
      <c r="T35" s="36"/>
      <c r="U35" s="42">
        <v>2200000</v>
      </c>
      <c r="V35" s="36"/>
      <c r="W35" s="43">
        <f t="shared" si="4"/>
        <v>2200000</v>
      </c>
      <c r="X35" s="26"/>
      <c r="Y35" s="42">
        <v>2200000</v>
      </c>
      <c r="Z35" s="26"/>
      <c r="AA35" s="42">
        <v>2200000</v>
      </c>
    </row>
    <row r="36" spans="1:27" x14ac:dyDescent="0.2">
      <c r="A36" s="27">
        <v>182</v>
      </c>
      <c r="B36" s="27" t="s">
        <v>71</v>
      </c>
      <c r="C36" s="50" t="s">
        <v>72</v>
      </c>
      <c r="D36" s="39">
        <v>4478400</v>
      </c>
      <c r="E36" s="48">
        <v>-300000</v>
      </c>
      <c r="F36" s="34"/>
      <c r="G36" s="42">
        <f>D36+F36</f>
        <v>4478400</v>
      </c>
      <c r="H36" s="34"/>
      <c r="I36" s="42"/>
      <c r="J36" s="45"/>
      <c r="K36" s="47">
        <f>D36+J36</f>
        <v>4478400</v>
      </c>
      <c r="L36" s="34"/>
      <c r="M36" s="42">
        <v>8104000</v>
      </c>
      <c r="N36" s="34"/>
      <c r="O36" s="42">
        <f t="shared" si="1"/>
        <v>8104000</v>
      </c>
      <c r="P36" s="36"/>
      <c r="Q36" s="42">
        <f t="shared" si="2"/>
        <v>8104000</v>
      </c>
      <c r="R36" s="36"/>
      <c r="S36" s="42">
        <f t="shared" si="3"/>
        <v>8104000</v>
      </c>
      <c r="T36" s="36"/>
      <c r="U36" s="42">
        <v>9100000</v>
      </c>
      <c r="V36" s="36"/>
      <c r="W36" s="43">
        <f t="shared" si="4"/>
        <v>9100000</v>
      </c>
      <c r="X36" s="26"/>
      <c r="Y36" s="42">
        <v>9100000</v>
      </c>
      <c r="Z36" s="26"/>
      <c r="AA36" s="42">
        <v>9100000</v>
      </c>
    </row>
    <row r="37" spans="1:27" x14ac:dyDescent="0.2">
      <c r="A37" s="27">
        <v>182</v>
      </c>
      <c r="B37" s="55" t="s">
        <v>73</v>
      </c>
      <c r="C37" s="53" t="s">
        <v>74</v>
      </c>
      <c r="D37" s="39"/>
      <c r="E37" s="48"/>
      <c r="F37" s="34"/>
      <c r="G37" s="42"/>
      <c r="H37" s="34"/>
      <c r="I37" s="42"/>
      <c r="J37" s="45"/>
      <c r="K37" s="47"/>
      <c r="L37" s="34"/>
      <c r="M37" s="54">
        <f>M39+M41</f>
        <v>3284000</v>
      </c>
      <c r="N37" s="34"/>
      <c r="O37" s="42">
        <f t="shared" si="1"/>
        <v>3284000</v>
      </c>
      <c r="P37" s="36"/>
      <c r="Q37" s="42">
        <f t="shared" si="2"/>
        <v>3284000</v>
      </c>
      <c r="R37" s="36"/>
      <c r="S37" s="42">
        <f t="shared" si="3"/>
        <v>3284000</v>
      </c>
      <c r="T37" s="36"/>
      <c r="U37" s="54">
        <f>U38+U40</f>
        <v>3350000</v>
      </c>
      <c r="V37" s="36"/>
      <c r="W37" s="43">
        <f t="shared" si="4"/>
        <v>3350000</v>
      </c>
      <c r="X37" s="26"/>
      <c r="Y37" s="54">
        <f>Y38+Y40</f>
        <v>3350000</v>
      </c>
      <c r="Z37" s="26"/>
      <c r="AA37" s="54">
        <f>AA38+AA40</f>
        <v>3350000</v>
      </c>
    </row>
    <row r="38" spans="1:27" ht="15.75" customHeight="1" x14ac:dyDescent="0.2">
      <c r="A38" s="27">
        <v>182</v>
      </c>
      <c r="B38" s="27" t="s">
        <v>75</v>
      </c>
      <c r="C38" s="53" t="s">
        <v>76</v>
      </c>
      <c r="D38" s="39"/>
      <c r="E38" s="48"/>
      <c r="F38" s="34"/>
      <c r="G38" s="42"/>
      <c r="H38" s="34"/>
      <c r="I38" s="42"/>
      <c r="J38" s="45"/>
      <c r="K38" s="47"/>
      <c r="L38" s="34"/>
      <c r="M38" s="54">
        <f>M39</f>
        <v>2140000</v>
      </c>
      <c r="N38" s="34"/>
      <c r="O38" s="42">
        <f t="shared" si="1"/>
        <v>2140000</v>
      </c>
      <c r="P38" s="36"/>
      <c r="Q38" s="42">
        <f t="shared" si="2"/>
        <v>2140000</v>
      </c>
      <c r="R38" s="36"/>
      <c r="S38" s="42">
        <f t="shared" si="3"/>
        <v>2140000</v>
      </c>
      <c r="T38" s="36"/>
      <c r="U38" s="42">
        <f>U39</f>
        <v>2100000</v>
      </c>
      <c r="V38" s="36"/>
      <c r="W38" s="43">
        <f t="shared" si="4"/>
        <v>2100000</v>
      </c>
      <c r="X38" s="26"/>
      <c r="Y38" s="42">
        <f>Y39</f>
        <v>2100000</v>
      </c>
      <c r="Z38" s="26"/>
      <c r="AA38" s="42">
        <f>AA39</f>
        <v>2100000</v>
      </c>
    </row>
    <row r="39" spans="1:27" ht="39.75" customHeight="1" x14ac:dyDescent="0.2">
      <c r="A39" s="27">
        <v>182</v>
      </c>
      <c r="B39" s="27" t="s">
        <v>77</v>
      </c>
      <c r="C39" s="50" t="s">
        <v>78</v>
      </c>
      <c r="D39" s="39"/>
      <c r="E39" s="48"/>
      <c r="F39" s="34"/>
      <c r="G39" s="42"/>
      <c r="H39" s="34"/>
      <c r="I39" s="42"/>
      <c r="J39" s="45"/>
      <c r="K39" s="47"/>
      <c r="L39" s="34"/>
      <c r="M39" s="42">
        <v>2140000</v>
      </c>
      <c r="N39" s="34"/>
      <c r="O39" s="42">
        <f t="shared" si="1"/>
        <v>2140000</v>
      </c>
      <c r="P39" s="36"/>
      <c r="Q39" s="42">
        <f t="shared" si="2"/>
        <v>2140000</v>
      </c>
      <c r="R39" s="36"/>
      <c r="S39" s="42">
        <f t="shared" si="3"/>
        <v>2140000</v>
      </c>
      <c r="T39" s="36"/>
      <c r="U39" s="42">
        <v>2100000</v>
      </c>
      <c r="V39" s="36"/>
      <c r="W39" s="43">
        <f t="shared" si="4"/>
        <v>2100000</v>
      </c>
      <c r="X39" s="26"/>
      <c r="Y39" s="42">
        <v>2100000</v>
      </c>
      <c r="Z39" s="26"/>
      <c r="AA39" s="42">
        <v>2100000</v>
      </c>
    </row>
    <row r="40" spans="1:27" x14ac:dyDescent="0.2">
      <c r="A40" s="27">
        <v>182</v>
      </c>
      <c r="B40" s="55" t="s">
        <v>79</v>
      </c>
      <c r="C40" s="53" t="s">
        <v>80</v>
      </c>
      <c r="D40" s="39"/>
      <c r="E40" s="48"/>
      <c r="F40" s="34"/>
      <c r="G40" s="42"/>
      <c r="H40" s="34"/>
      <c r="I40" s="42"/>
      <c r="J40" s="45"/>
      <c r="K40" s="47"/>
      <c r="L40" s="34"/>
      <c r="M40" s="42">
        <f>M41</f>
        <v>1144000</v>
      </c>
      <c r="N40" s="34"/>
      <c r="O40" s="42">
        <f t="shared" si="1"/>
        <v>1144000</v>
      </c>
      <c r="P40" s="36"/>
      <c r="Q40" s="42">
        <f t="shared" si="2"/>
        <v>1144000</v>
      </c>
      <c r="R40" s="36"/>
      <c r="S40" s="42">
        <f t="shared" si="3"/>
        <v>1144000</v>
      </c>
      <c r="T40" s="36"/>
      <c r="U40" s="42">
        <f>U41</f>
        <v>1250000</v>
      </c>
      <c r="V40" s="36"/>
      <c r="W40" s="43">
        <f t="shared" si="4"/>
        <v>1250000</v>
      </c>
      <c r="X40" s="26"/>
      <c r="Y40" s="42">
        <f>Y41</f>
        <v>1250000</v>
      </c>
      <c r="Z40" s="26"/>
      <c r="AA40" s="42">
        <f>AA41</f>
        <v>1250000</v>
      </c>
    </row>
    <row r="41" spans="1:27" ht="38.25" x14ac:dyDescent="0.2">
      <c r="A41" s="27">
        <v>182</v>
      </c>
      <c r="B41" s="27" t="s">
        <v>81</v>
      </c>
      <c r="C41" s="50" t="s">
        <v>82</v>
      </c>
      <c r="D41" s="39"/>
      <c r="E41" s="48"/>
      <c r="F41" s="34"/>
      <c r="G41" s="42"/>
      <c r="H41" s="34"/>
      <c r="I41" s="42"/>
      <c r="J41" s="45"/>
      <c r="K41" s="47"/>
      <c r="L41" s="34"/>
      <c r="M41" s="42">
        <v>1144000</v>
      </c>
      <c r="N41" s="34"/>
      <c r="O41" s="42">
        <f t="shared" si="1"/>
        <v>1144000</v>
      </c>
      <c r="P41" s="36"/>
      <c r="Q41" s="42">
        <f t="shared" si="2"/>
        <v>1144000</v>
      </c>
      <c r="R41" s="36"/>
      <c r="S41" s="42">
        <f t="shared" si="3"/>
        <v>1144000</v>
      </c>
      <c r="T41" s="36"/>
      <c r="U41" s="42">
        <v>1250000</v>
      </c>
      <c r="V41" s="36"/>
      <c r="W41" s="43">
        <f t="shared" si="4"/>
        <v>1250000</v>
      </c>
      <c r="X41" s="26"/>
      <c r="Y41" s="42">
        <v>1250000</v>
      </c>
      <c r="Z41" s="26"/>
      <c r="AA41" s="42">
        <v>1250000</v>
      </c>
    </row>
    <row r="42" spans="1:27" x14ac:dyDescent="0.2">
      <c r="A42" s="20">
        <v>182</v>
      </c>
      <c r="B42" s="20" t="s">
        <v>83</v>
      </c>
      <c r="C42" s="30" t="s">
        <v>84</v>
      </c>
      <c r="D42" s="31">
        <f t="shared" ref="D42:K43" si="13">D43</f>
        <v>800000</v>
      </c>
      <c r="E42" s="31">
        <f t="shared" si="13"/>
        <v>0</v>
      </c>
      <c r="F42" s="31">
        <f t="shared" si="13"/>
        <v>0</v>
      </c>
      <c r="G42" s="31">
        <f t="shared" si="13"/>
        <v>800000</v>
      </c>
      <c r="H42" s="31">
        <f t="shared" si="13"/>
        <v>0</v>
      </c>
      <c r="I42" s="31">
        <f t="shared" si="13"/>
        <v>0</v>
      </c>
      <c r="J42" s="32">
        <f t="shared" si="13"/>
        <v>0</v>
      </c>
      <c r="K42" s="33">
        <f t="shared" si="13"/>
        <v>800000</v>
      </c>
      <c r="L42" s="34"/>
      <c r="M42" s="35">
        <f>M43+M45</f>
        <v>1050000</v>
      </c>
      <c r="N42" s="34"/>
      <c r="O42" s="42">
        <f t="shared" si="1"/>
        <v>1050000</v>
      </c>
      <c r="P42" s="36"/>
      <c r="Q42" s="42">
        <f t="shared" si="2"/>
        <v>1050000</v>
      </c>
      <c r="R42" s="36"/>
      <c r="S42" s="42">
        <f t="shared" si="3"/>
        <v>1050000</v>
      </c>
      <c r="T42" s="36"/>
      <c r="U42" s="35">
        <f>U43+U45</f>
        <v>900000</v>
      </c>
      <c r="V42" s="36"/>
      <c r="W42" s="43">
        <f t="shared" si="4"/>
        <v>900000</v>
      </c>
      <c r="X42" s="26"/>
      <c r="Y42" s="35">
        <f>Y43+Y45</f>
        <v>900000</v>
      </c>
      <c r="Z42" s="26"/>
      <c r="AA42" s="35">
        <f>AA43+AA45</f>
        <v>900000</v>
      </c>
    </row>
    <row r="43" spans="1:27" ht="38.25" x14ac:dyDescent="0.2">
      <c r="A43" s="27">
        <v>182</v>
      </c>
      <c r="B43" s="27" t="s">
        <v>85</v>
      </c>
      <c r="C43" s="50" t="s">
        <v>86</v>
      </c>
      <c r="D43" s="39">
        <f t="shared" si="13"/>
        <v>800000</v>
      </c>
      <c r="E43" s="39">
        <f t="shared" si="13"/>
        <v>0</v>
      </c>
      <c r="F43" s="39">
        <f t="shared" si="13"/>
        <v>0</v>
      </c>
      <c r="G43" s="39">
        <f t="shared" si="13"/>
        <v>800000</v>
      </c>
      <c r="H43" s="39">
        <f t="shared" si="13"/>
        <v>0</v>
      </c>
      <c r="I43" s="39">
        <f t="shared" si="13"/>
        <v>0</v>
      </c>
      <c r="J43" s="40">
        <f t="shared" si="13"/>
        <v>0</v>
      </c>
      <c r="K43" s="41">
        <f t="shared" si="13"/>
        <v>800000</v>
      </c>
      <c r="L43" s="34"/>
      <c r="M43" s="42">
        <f>M44</f>
        <v>980000</v>
      </c>
      <c r="N43" s="34"/>
      <c r="O43" s="42">
        <f t="shared" ref="O43:O74" si="14">M43+N43</f>
        <v>980000</v>
      </c>
      <c r="P43" s="36"/>
      <c r="Q43" s="42">
        <f t="shared" ref="Q43:Q74" si="15">O43+P43</f>
        <v>980000</v>
      </c>
      <c r="R43" s="36"/>
      <c r="S43" s="42">
        <f t="shared" ref="S43:S74" si="16">Q43+R43</f>
        <v>980000</v>
      </c>
      <c r="T43" s="36"/>
      <c r="U43" s="42">
        <f>U44</f>
        <v>900000</v>
      </c>
      <c r="V43" s="36"/>
      <c r="W43" s="43">
        <f t="shared" ref="W43:W74" si="17">U43+V43</f>
        <v>900000</v>
      </c>
      <c r="X43" s="26"/>
      <c r="Y43" s="42">
        <f>Y44</f>
        <v>900000</v>
      </c>
      <c r="Z43" s="26"/>
      <c r="AA43" s="42">
        <f>AA44</f>
        <v>900000</v>
      </c>
    </row>
    <row r="44" spans="1:27" ht="39" customHeight="1" x14ac:dyDescent="0.2">
      <c r="A44" s="27">
        <v>182</v>
      </c>
      <c r="B44" s="52" t="s">
        <v>87</v>
      </c>
      <c r="C44" s="50" t="s">
        <v>88</v>
      </c>
      <c r="D44" s="39">
        <v>800000</v>
      </c>
      <c r="E44" s="44"/>
      <c r="F44" s="34"/>
      <c r="G44" s="42">
        <f t="shared" ref="G44:G52" si="18">D44+F44</f>
        <v>800000</v>
      </c>
      <c r="H44" s="34"/>
      <c r="I44" s="42"/>
      <c r="J44" s="45"/>
      <c r="K44" s="46">
        <f>D44+J44</f>
        <v>800000</v>
      </c>
      <c r="L44" s="34"/>
      <c r="M44" s="42">
        <v>980000</v>
      </c>
      <c r="N44" s="34"/>
      <c r="O44" s="42">
        <f t="shared" si="14"/>
        <v>980000</v>
      </c>
      <c r="P44" s="36"/>
      <c r="Q44" s="42">
        <f t="shared" si="15"/>
        <v>980000</v>
      </c>
      <c r="R44" s="36"/>
      <c r="S44" s="42">
        <f t="shared" si="16"/>
        <v>980000</v>
      </c>
      <c r="T44" s="36"/>
      <c r="U44" s="42">
        <v>900000</v>
      </c>
      <c r="V44" s="36"/>
      <c r="W44" s="43">
        <f t="shared" si="17"/>
        <v>900000</v>
      </c>
      <c r="X44" s="26"/>
      <c r="Y44" s="42">
        <v>900000</v>
      </c>
      <c r="Z44" s="26"/>
      <c r="AA44" s="42">
        <v>900000</v>
      </c>
    </row>
    <row r="45" spans="1:27" ht="1.5" hidden="1" customHeight="1" x14ac:dyDescent="0.2">
      <c r="A45" s="27">
        <v>715</v>
      </c>
      <c r="B45" s="27" t="s">
        <v>89</v>
      </c>
      <c r="C45" s="50" t="s">
        <v>90</v>
      </c>
      <c r="D45" s="39"/>
      <c r="E45" s="44"/>
      <c r="F45" s="34"/>
      <c r="G45" s="42">
        <f t="shared" si="18"/>
        <v>0</v>
      </c>
      <c r="H45" s="34"/>
      <c r="I45" s="42"/>
      <c r="J45" s="51"/>
      <c r="K45" s="46"/>
      <c r="L45" s="34"/>
      <c r="M45" s="42">
        <v>70000</v>
      </c>
      <c r="N45" s="34"/>
      <c r="O45" s="42">
        <f t="shared" si="14"/>
        <v>70000</v>
      </c>
      <c r="P45" s="36"/>
      <c r="Q45" s="42">
        <f t="shared" si="15"/>
        <v>70000</v>
      </c>
      <c r="R45" s="36"/>
      <c r="S45" s="42">
        <f t="shared" si="16"/>
        <v>70000</v>
      </c>
      <c r="T45" s="36"/>
      <c r="U45" s="42">
        <v>0</v>
      </c>
      <c r="V45" s="36"/>
      <c r="W45" s="43">
        <f t="shared" si="17"/>
        <v>0</v>
      </c>
      <c r="X45" s="26"/>
      <c r="Y45" s="42">
        <v>0</v>
      </c>
      <c r="Z45" s="26"/>
      <c r="AA45" s="42">
        <v>0</v>
      </c>
    </row>
    <row r="46" spans="1:27" ht="36.75" hidden="1" customHeight="1" x14ac:dyDescent="0.2">
      <c r="A46" s="20">
        <v>182</v>
      </c>
      <c r="B46" s="20" t="s">
        <v>91</v>
      </c>
      <c r="C46" s="30" t="s">
        <v>92</v>
      </c>
      <c r="D46" s="31"/>
      <c r="E46" s="44"/>
      <c r="F46" s="34"/>
      <c r="G46" s="42">
        <f t="shared" si="18"/>
        <v>0</v>
      </c>
      <c r="H46" s="34"/>
      <c r="I46" s="42"/>
      <c r="J46" s="51"/>
      <c r="K46" s="46"/>
      <c r="L46" s="34"/>
      <c r="M46" s="42">
        <f t="shared" ref="M46:M52" si="19">K46+L46</f>
        <v>0</v>
      </c>
      <c r="N46" s="34"/>
      <c r="O46" s="42">
        <f t="shared" si="14"/>
        <v>0</v>
      </c>
      <c r="P46" s="36"/>
      <c r="Q46" s="42">
        <f t="shared" si="15"/>
        <v>0</v>
      </c>
      <c r="R46" s="36"/>
      <c r="S46" s="42">
        <f t="shared" si="16"/>
        <v>0</v>
      </c>
      <c r="T46" s="36"/>
      <c r="U46" s="35">
        <f t="shared" ref="U46:U52" si="20">S46+T46</f>
        <v>0</v>
      </c>
      <c r="V46" s="36"/>
      <c r="W46" s="43">
        <f t="shared" si="17"/>
        <v>0</v>
      </c>
      <c r="X46" s="26"/>
      <c r="Y46" s="35">
        <f t="shared" ref="Y46:Y52" si="21">W46+X46</f>
        <v>0</v>
      </c>
      <c r="Z46" s="26"/>
      <c r="AA46" s="35">
        <f t="shared" ref="AA46:AA52" si="22">Y46+Z46</f>
        <v>0</v>
      </c>
    </row>
    <row r="47" spans="1:27" ht="1.5" hidden="1" customHeight="1" x14ac:dyDescent="0.2">
      <c r="A47" s="27">
        <v>182</v>
      </c>
      <c r="B47" s="27" t="s">
        <v>93</v>
      </c>
      <c r="C47" s="50" t="s">
        <v>94</v>
      </c>
      <c r="D47" s="56"/>
      <c r="E47" s="44"/>
      <c r="F47" s="34"/>
      <c r="G47" s="42">
        <f t="shared" si="18"/>
        <v>0</v>
      </c>
      <c r="H47" s="34"/>
      <c r="I47" s="42"/>
      <c r="J47" s="51"/>
      <c r="K47" s="46"/>
      <c r="L47" s="34"/>
      <c r="M47" s="42">
        <f t="shared" si="19"/>
        <v>0</v>
      </c>
      <c r="N47" s="34"/>
      <c r="O47" s="42">
        <f t="shared" si="14"/>
        <v>0</v>
      </c>
      <c r="P47" s="36"/>
      <c r="Q47" s="42">
        <f t="shared" si="15"/>
        <v>0</v>
      </c>
      <c r="R47" s="36"/>
      <c r="S47" s="42">
        <f t="shared" si="16"/>
        <v>0</v>
      </c>
      <c r="T47" s="36"/>
      <c r="U47" s="42">
        <f t="shared" si="20"/>
        <v>0</v>
      </c>
      <c r="V47" s="36"/>
      <c r="W47" s="43">
        <f t="shared" si="17"/>
        <v>0</v>
      </c>
      <c r="X47" s="26"/>
      <c r="Y47" s="42">
        <f t="shared" si="21"/>
        <v>0</v>
      </c>
      <c r="Z47" s="26"/>
      <c r="AA47" s="42">
        <f t="shared" si="22"/>
        <v>0</v>
      </c>
    </row>
    <row r="48" spans="1:27" ht="26.25" hidden="1" customHeight="1" x14ac:dyDescent="0.2">
      <c r="A48" s="27">
        <v>182</v>
      </c>
      <c r="B48" s="27" t="s">
        <v>95</v>
      </c>
      <c r="C48" s="50" t="s">
        <v>96</v>
      </c>
      <c r="D48" s="56"/>
      <c r="E48" s="44"/>
      <c r="F48" s="34"/>
      <c r="G48" s="42">
        <f t="shared" si="18"/>
        <v>0</v>
      </c>
      <c r="H48" s="34"/>
      <c r="I48" s="42"/>
      <c r="J48" s="51"/>
      <c r="K48" s="46"/>
      <c r="L48" s="34"/>
      <c r="M48" s="42">
        <f t="shared" si="19"/>
        <v>0</v>
      </c>
      <c r="N48" s="34"/>
      <c r="O48" s="42">
        <f t="shared" si="14"/>
        <v>0</v>
      </c>
      <c r="P48" s="36"/>
      <c r="Q48" s="42">
        <f t="shared" si="15"/>
        <v>0</v>
      </c>
      <c r="R48" s="36"/>
      <c r="S48" s="42">
        <f t="shared" si="16"/>
        <v>0</v>
      </c>
      <c r="T48" s="36"/>
      <c r="U48" s="42">
        <f t="shared" si="20"/>
        <v>0</v>
      </c>
      <c r="V48" s="36"/>
      <c r="W48" s="43">
        <f t="shared" si="17"/>
        <v>0</v>
      </c>
      <c r="X48" s="26"/>
      <c r="Y48" s="42">
        <f t="shared" si="21"/>
        <v>0</v>
      </c>
      <c r="Z48" s="26"/>
      <c r="AA48" s="42">
        <f t="shared" si="22"/>
        <v>0</v>
      </c>
    </row>
    <row r="49" spans="1:27" ht="29.25" hidden="1" customHeight="1" x14ac:dyDescent="0.2">
      <c r="A49" s="27">
        <v>182</v>
      </c>
      <c r="B49" s="27" t="s">
        <v>97</v>
      </c>
      <c r="C49" s="50" t="s">
        <v>98</v>
      </c>
      <c r="D49" s="56"/>
      <c r="E49" s="44"/>
      <c r="F49" s="34"/>
      <c r="G49" s="42">
        <f t="shared" si="18"/>
        <v>0</v>
      </c>
      <c r="H49" s="34"/>
      <c r="I49" s="42"/>
      <c r="J49" s="51"/>
      <c r="K49" s="46"/>
      <c r="L49" s="34"/>
      <c r="M49" s="42">
        <f t="shared" si="19"/>
        <v>0</v>
      </c>
      <c r="N49" s="34"/>
      <c r="O49" s="42">
        <f t="shared" si="14"/>
        <v>0</v>
      </c>
      <c r="P49" s="36"/>
      <c r="Q49" s="42">
        <f t="shared" si="15"/>
        <v>0</v>
      </c>
      <c r="R49" s="36"/>
      <c r="S49" s="42">
        <f t="shared" si="16"/>
        <v>0</v>
      </c>
      <c r="T49" s="36"/>
      <c r="U49" s="42">
        <f t="shared" si="20"/>
        <v>0</v>
      </c>
      <c r="V49" s="36"/>
      <c r="W49" s="43">
        <f t="shared" si="17"/>
        <v>0</v>
      </c>
      <c r="X49" s="26"/>
      <c r="Y49" s="42">
        <f t="shared" si="21"/>
        <v>0</v>
      </c>
      <c r="Z49" s="26"/>
      <c r="AA49" s="42">
        <f t="shared" si="22"/>
        <v>0</v>
      </c>
    </row>
    <row r="50" spans="1:27" ht="13.5" hidden="1" customHeight="1" x14ac:dyDescent="0.2">
      <c r="A50" s="27">
        <v>182</v>
      </c>
      <c r="B50" s="27" t="s">
        <v>99</v>
      </c>
      <c r="C50" s="50" t="s">
        <v>100</v>
      </c>
      <c r="D50" s="39"/>
      <c r="E50" s="44"/>
      <c r="F50" s="34"/>
      <c r="G50" s="42">
        <f t="shared" si="18"/>
        <v>0</v>
      </c>
      <c r="H50" s="34"/>
      <c r="I50" s="42"/>
      <c r="J50" s="51"/>
      <c r="K50" s="46"/>
      <c r="L50" s="34"/>
      <c r="M50" s="42">
        <f t="shared" si="19"/>
        <v>0</v>
      </c>
      <c r="N50" s="34"/>
      <c r="O50" s="42">
        <f t="shared" si="14"/>
        <v>0</v>
      </c>
      <c r="P50" s="36"/>
      <c r="Q50" s="42">
        <f t="shared" si="15"/>
        <v>0</v>
      </c>
      <c r="R50" s="36"/>
      <c r="S50" s="42">
        <f t="shared" si="16"/>
        <v>0</v>
      </c>
      <c r="T50" s="36"/>
      <c r="U50" s="42">
        <f t="shared" si="20"/>
        <v>0</v>
      </c>
      <c r="V50" s="36"/>
      <c r="W50" s="43">
        <f t="shared" si="17"/>
        <v>0</v>
      </c>
      <c r="X50" s="26"/>
      <c r="Y50" s="42">
        <f t="shared" si="21"/>
        <v>0</v>
      </c>
      <c r="Z50" s="26"/>
      <c r="AA50" s="42">
        <f t="shared" si="22"/>
        <v>0</v>
      </c>
    </row>
    <row r="51" spans="1:27" ht="26.25" hidden="1" customHeight="1" x14ac:dyDescent="0.2">
      <c r="A51" s="27">
        <v>182</v>
      </c>
      <c r="B51" s="27" t="s">
        <v>101</v>
      </c>
      <c r="C51" s="50" t="s">
        <v>102</v>
      </c>
      <c r="D51" s="39"/>
      <c r="E51" s="44"/>
      <c r="F51" s="34"/>
      <c r="G51" s="42">
        <f t="shared" si="18"/>
        <v>0</v>
      </c>
      <c r="H51" s="34"/>
      <c r="I51" s="42"/>
      <c r="J51" s="51"/>
      <c r="K51" s="46"/>
      <c r="L51" s="34"/>
      <c r="M51" s="42">
        <f t="shared" si="19"/>
        <v>0</v>
      </c>
      <c r="N51" s="34"/>
      <c r="O51" s="42">
        <f t="shared" si="14"/>
        <v>0</v>
      </c>
      <c r="P51" s="36"/>
      <c r="Q51" s="42">
        <f t="shared" si="15"/>
        <v>0</v>
      </c>
      <c r="R51" s="36"/>
      <c r="S51" s="42">
        <f t="shared" si="16"/>
        <v>0</v>
      </c>
      <c r="T51" s="36"/>
      <c r="U51" s="42">
        <f t="shared" si="20"/>
        <v>0</v>
      </c>
      <c r="V51" s="36"/>
      <c r="W51" s="43">
        <f t="shared" si="17"/>
        <v>0</v>
      </c>
      <c r="X51" s="26"/>
      <c r="Y51" s="42">
        <f t="shared" si="21"/>
        <v>0</v>
      </c>
      <c r="Z51" s="26"/>
      <c r="AA51" s="42">
        <f t="shared" si="22"/>
        <v>0</v>
      </c>
    </row>
    <row r="52" spans="1:27" ht="27" hidden="1" customHeight="1" x14ac:dyDescent="0.2">
      <c r="A52" s="27"/>
      <c r="B52" s="27" t="s">
        <v>103</v>
      </c>
      <c r="C52" s="50" t="s">
        <v>104</v>
      </c>
      <c r="D52" s="39"/>
      <c r="E52" s="44"/>
      <c r="F52" s="34"/>
      <c r="G52" s="42">
        <f t="shared" si="18"/>
        <v>0</v>
      </c>
      <c r="H52" s="34"/>
      <c r="I52" s="42"/>
      <c r="J52" s="51"/>
      <c r="K52" s="46"/>
      <c r="L52" s="34"/>
      <c r="M52" s="42">
        <f t="shared" si="19"/>
        <v>0</v>
      </c>
      <c r="N52" s="34"/>
      <c r="O52" s="42">
        <f t="shared" si="14"/>
        <v>0</v>
      </c>
      <c r="P52" s="36"/>
      <c r="Q52" s="42">
        <f t="shared" si="15"/>
        <v>0</v>
      </c>
      <c r="R52" s="36"/>
      <c r="S52" s="42">
        <f t="shared" si="16"/>
        <v>0</v>
      </c>
      <c r="T52" s="36"/>
      <c r="U52" s="42">
        <f t="shared" si="20"/>
        <v>0</v>
      </c>
      <c r="V52" s="36"/>
      <c r="W52" s="43">
        <f t="shared" si="17"/>
        <v>0</v>
      </c>
      <c r="X52" s="26"/>
      <c r="Y52" s="42">
        <f t="shared" si="21"/>
        <v>0</v>
      </c>
      <c r="Z52" s="26"/>
      <c r="AA52" s="42">
        <f t="shared" si="22"/>
        <v>0</v>
      </c>
    </row>
    <row r="53" spans="1:27" ht="42.75" customHeight="1" x14ac:dyDescent="0.2">
      <c r="A53" s="20">
        <v>715</v>
      </c>
      <c r="B53" s="20" t="s">
        <v>105</v>
      </c>
      <c r="C53" s="30" t="s">
        <v>106</v>
      </c>
      <c r="D53" s="31">
        <f t="shared" ref="D53:K53" si="23">D54+D56+D65</f>
        <v>1665600</v>
      </c>
      <c r="E53" s="31">
        <f t="shared" si="23"/>
        <v>53600</v>
      </c>
      <c r="F53" s="31">
        <f t="shared" si="23"/>
        <v>0</v>
      </c>
      <c r="G53" s="31">
        <f t="shared" si="23"/>
        <v>1610300</v>
      </c>
      <c r="H53" s="31">
        <f t="shared" si="23"/>
        <v>0</v>
      </c>
      <c r="I53" s="31">
        <f t="shared" si="23"/>
        <v>0</v>
      </c>
      <c r="J53" s="32">
        <f t="shared" si="23"/>
        <v>0</v>
      </c>
      <c r="K53" s="33">
        <f t="shared" si="23"/>
        <v>1665600</v>
      </c>
      <c r="L53" s="34"/>
      <c r="M53" s="35">
        <f>M56+M63+M66</f>
        <v>2522100</v>
      </c>
      <c r="N53" s="34"/>
      <c r="O53" s="42">
        <f t="shared" si="14"/>
        <v>2522100</v>
      </c>
      <c r="P53" s="36"/>
      <c r="Q53" s="42">
        <f t="shared" si="15"/>
        <v>2522100</v>
      </c>
      <c r="R53" s="36"/>
      <c r="S53" s="42">
        <f t="shared" si="16"/>
        <v>2522100</v>
      </c>
      <c r="T53" s="36"/>
      <c r="U53" s="35">
        <f>U56+U63+U66</f>
        <v>1562200</v>
      </c>
      <c r="V53" s="36"/>
      <c r="W53" s="43">
        <f t="shared" si="17"/>
        <v>1562200</v>
      </c>
      <c r="X53" s="26"/>
      <c r="Y53" s="35">
        <f>Y56+Y63+Y66</f>
        <v>1562200</v>
      </c>
      <c r="Z53" s="26"/>
      <c r="AA53" s="35">
        <f>AA56+AA63+AA66</f>
        <v>1562200</v>
      </c>
    </row>
    <row r="54" spans="1:27" ht="25.5" hidden="1" x14ac:dyDescent="0.2">
      <c r="A54" s="27">
        <v>700</v>
      </c>
      <c r="B54" s="27" t="s">
        <v>107</v>
      </c>
      <c r="C54" s="50" t="s">
        <v>108</v>
      </c>
      <c r="D54" s="39"/>
      <c r="E54" s="44"/>
      <c r="F54" s="34"/>
      <c r="G54" s="42">
        <f>D54+F54</f>
        <v>0</v>
      </c>
      <c r="H54" s="34"/>
      <c r="I54" s="42"/>
      <c r="J54" s="45"/>
      <c r="K54" s="46"/>
      <c r="L54" s="34"/>
      <c r="M54" s="42">
        <f>K54+L54</f>
        <v>0</v>
      </c>
      <c r="N54" s="34"/>
      <c r="O54" s="42">
        <f t="shared" si="14"/>
        <v>0</v>
      </c>
      <c r="P54" s="36"/>
      <c r="Q54" s="42">
        <f t="shared" si="15"/>
        <v>0</v>
      </c>
      <c r="R54" s="36"/>
      <c r="S54" s="42">
        <f t="shared" si="16"/>
        <v>0</v>
      </c>
      <c r="T54" s="36"/>
      <c r="U54" s="42">
        <f>S54+T54</f>
        <v>0</v>
      </c>
      <c r="V54" s="36"/>
      <c r="W54" s="43">
        <f t="shared" si="17"/>
        <v>0</v>
      </c>
      <c r="X54" s="26"/>
      <c r="Y54" s="42">
        <f>W54+X54</f>
        <v>0</v>
      </c>
      <c r="Z54" s="26"/>
      <c r="AA54" s="42">
        <f>Y54+Z54</f>
        <v>0</v>
      </c>
    </row>
    <row r="55" spans="1:27" ht="38.25" hidden="1" x14ac:dyDescent="0.2">
      <c r="A55" s="27">
        <v>700</v>
      </c>
      <c r="B55" s="27" t="s">
        <v>109</v>
      </c>
      <c r="C55" s="50" t="s">
        <v>110</v>
      </c>
      <c r="D55" s="39"/>
      <c r="E55" s="44"/>
      <c r="F55" s="34"/>
      <c r="G55" s="42">
        <f>D55+F55</f>
        <v>0</v>
      </c>
      <c r="H55" s="34"/>
      <c r="I55" s="42"/>
      <c r="J55" s="45"/>
      <c r="K55" s="46"/>
      <c r="L55" s="34"/>
      <c r="M55" s="42">
        <f>K55+L55</f>
        <v>0</v>
      </c>
      <c r="N55" s="34"/>
      <c r="O55" s="42">
        <f t="shared" si="14"/>
        <v>0</v>
      </c>
      <c r="P55" s="36"/>
      <c r="Q55" s="42">
        <f t="shared" si="15"/>
        <v>0</v>
      </c>
      <c r="R55" s="36"/>
      <c r="S55" s="42">
        <f t="shared" si="16"/>
        <v>0</v>
      </c>
      <c r="T55" s="36"/>
      <c r="U55" s="42">
        <f>S55+T55</f>
        <v>0</v>
      </c>
      <c r="V55" s="36"/>
      <c r="W55" s="43">
        <f t="shared" si="17"/>
        <v>0</v>
      </c>
      <c r="X55" s="26"/>
      <c r="Y55" s="42">
        <f>W55+X55</f>
        <v>0</v>
      </c>
      <c r="Z55" s="26"/>
      <c r="AA55" s="42">
        <f>Y55+Z55</f>
        <v>0</v>
      </c>
    </row>
    <row r="56" spans="1:27" ht="78.75" customHeight="1" x14ac:dyDescent="0.2">
      <c r="A56" s="27">
        <v>715</v>
      </c>
      <c r="B56" s="27" t="s">
        <v>111</v>
      </c>
      <c r="C56" s="50" t="s">
        <v>112</v>
      </c>
      <c r="D56" s="39">
        <f t="shared" ref="D56:K56" si="24">D57+D59+D61</f>
        <v>1615600</v>
      </c>
      <c r="E56" s="39">
        <f t="shared" si="24"/>
        <v>35000</v>
      </c>
      <c r="F56" s="39">
        <f t="shared" si="24"/>
        <v>0</v>
      </c>
      <c r="G56" s="39">
        <f t="shared" si="24"/>
        <v>1560300</v>
      </c>
      <c r="H56" s="39">
        <f t="shared" si="24"/>
        <v>0</v>
      </c>
      <c r="I56" s="39">
        <f t="shared" si="24"/>
        <v>0</v>
      </c>
      <c r="J56" s="40">
        <f t="shared" si="24"/>
        <v>0</v>
      </c>
      <c r="K56" s="41">
        <f t="shared" si="24"/>
        <v>1615600</v>
      </c>
      <c r="L56" s="34"/>
      <c r="M56" s="42">
        <f>M57+M59+M61</f>
        <v>1469100</v>
      </c>
      <c r="N56" s="34"/>
      <c r="O56" s="42">
        <f t="shared" si="14"/>
        <v>1469100</v>
      </c>
      <c r="P56" s="36"/>
      <c r="Q56" s="42">
        <f t="shared" si="15"/>
        <v>1469100</v>
      </c>
      <c r="R56" s="36"/>
      <c r="S56" s="42">
        <f t="shared" si="16"/>
        <v>1469100</v>
      </c>
      <c r="T56" s="36"/>
      <c r="U56" s="42">
        <f>U57+U59+U61</f>
        <v>1536700</v>
      </c>
      <c r="V56" s="36"/>
      <c r="W56" s="43">
        <f t="shared" si="17"/>
        <v>1536700</v>
      </c>
      <c r="X56" s="26"/>
      <c r="Y56" s="42">
        <f>Y57+Y59+Y61</f>
        <v>1536700</v>
      </c>
      <c r="Z56" s="26"/>
      <c r="AA56" s="42">
        <f>AA57+AA59+AA61</f>
        <v>1536700</v>
      </c>
    </row>
    <row r="57" spans="1:27" ht="51.75" customHeight="1" x14ac:dyDescent="0.2">
      <c r="A57" s="27">
        <v>715</v>
      </c>
      <c r="B57" s="27" t="s">
        <v>113</v>
      </c>
      <c r="C57" s="50" t="s">
        <v>114</v>
      </c>
      <c r="D57" s="39">
        <f t="shared" ref="D57:K57" si="25">D58</f>
        <v>1250000</v>
      </c>
      <c r="E57" s="39">
        <f t="shared" si="25"/>
        <v>-50000</v>
      </c>
      <c r="F57" s="39">
        <f t="shared" si="25"/>
        <v>0</v>
      </c>
      <c r="G57" s="39">
        <f t="shared" si="25"/>
        <v>1250000</v>
      </c>
      <c r="H57" s="39">
        <f t="shared" si="25"/>
        <v>0</v>
      </c>
      <c r="I57" s="39">
        <f t="shared" si="25"/>
        <v>0</v>
      </c>
      <c r="J57" s="40">
        <f t="shared" si="25"/>
        <v>0</v>
      </c>
      <c r="K57" s="41">
        <f t="shared" si="25"/>
        <v>1250000</v>
      </c>
      <c r="L57" s="34"/>
      <c r="M57" s="42">
        <f>M58</f>
        <v>890000</v>
      </c>
      <c r="N57" s="34"/>
      <c r="O57" s="42">
        <f t="shared" si="14"/>
        <v>890000</v>
      </c>
      <c r="P57" s="36"/>
      <c r="Q57" s="42">
        <f t="shared" si="15"/>
        <v>890000</v>
      </c>
      <c r="R57" s="36"/>
      <c r="S57" s="42">
        <f t="shared" si="16"/>
        <v>890000</v>
      </c>
      <c r="T57" s="36"/>
      <c r="U57" s="42">
        <f>U58</f>
        <v>1029000</v>
      </c>
      <c r="V57" s="36"/>
      <c r="W57" s="43">
        <f t="shared" si="17"/>
        <v>1029000</v>
      </c>
      <c r="X57" s="26"/>
      <c r="Y57" s="42">
        <f>Y58</f>
        <v>1029000</v>
      </c>
      <c r="Z57" s="26"/>
      <c r="AA57" s="42">
        <f>AA58</f>
        <v>1029000</v>
      </c>
    </row>
    <row r="58" spans="1:27" ht="75.75" customHeight="1" x14ac:dyDescent="0.2">
      <c r="A58" s="27">
        <v>715</v>
      </c>
      <c r="B58" s="27" t="s">
        <v>115</v>
      </c>
      <c r="C58" s="50" t="s">
        <v>116</v>
      </c>
      <c r="D58" s="39">
        <v>1250000</v>
      </c>
      <c r="E58" s="48">
        <v>-50000</v>
      </c>
      <c r="F58" s="34"/>
      <c r="G58" s="42">
        <f>D58+F58</f>
        <v>1250000</v>
      </c>
      <c r="H58" s="34"/>
      <c r="I58" s="42"/>
      <c r="J58" s="45"/>
      <c r="K58" s="47">
        <f>D58+J58</f>
        <v>1250000</v>
      </c>
      <c r="L58" s="34"/>
      <c r="M58" s="42">
        <v>890000</v>
      </c>
      <c r="N58" s="34"/>
      <c r="O58" s="42">
        <f t="shared" si="14"/>
        <v>890000</v>
      </c>
      <c r="P58" s="36"/>
      <c r="Q58" s="42">
        <f t="shared" si="15"/>
        <v>890000</v>
      </c>
      <c r="R58" s="36"/>
      <c r="S58" s="42">
        <f t="shared" si="16"/>
        <v>890000</v>
      </c>
      <c r="T58" s="36"/>
      <c r="U58" s="42">
        <v>1029000</v>
      </c>
      <c r="V58" s="36"/>
      <c r="W58" s="43">
        <f t="shared" si="17"/>
        <v>1029000</v>
      </c>
      <c r="X58" s="26"/>
      <c r="Y58" s="42">
        <v>1029000</v>
      </c>
      <c r="Z58" s="26"/>
      <c r="AA58" s="42">
        <v>1029000</v>
      </c>
    </row>
    <row r="59" spans="1:27" ht="89.25" x14ac:dyDescent="0.2">
      <c r="A59" s="27">
        <v>715</v>
      </c>
      <c r="B59" s="27" t="s">
        <v>117</v>
      </c>
      <c r="C59" s="50" t="s">
        <v>118</v>
      </c>
      <c r="D59" s="39">
        <f t="shared" ref="D59:K59" si="26">D60</f>
        <v>310300</v>
      </c>
      <c r="E59" s="39">
        <f t="shared" si="26"/>
        <v>85000</v>
      </c>
      <c r="F59" s="39">
        <f t="shared" si="26"/>
        <v>0</v>
      </c>
      <c r="G59" s="39">
        <f t="shared" si="26"/>
        <v>310300</v>
      </c>
      <c r="H59" s="39">
        <f t="shared" si="26"/>
        <v>0</v>
      </c>
      <c r="I59" s="39">
        <f t="shared" si="26"/>
        <v>0</v>
      </c>
      <c r="J59" s="40">
        <f t="shared" si="26"/>
        <v>0</v>
      </c>
      <c r="K59" s="41">
        <f t="shared" si="26"/>
        <v>310300</v>
      </c>
      <c r="L59" s="34"/>
      <c r="M59" s="42">
        <f>M60</f>
        <v>521500</v>
      </c>
      <c r="N59" s="34"/>
      <c r="O59" s="42">
        <f t="shared" si="14"/>
        <v>521500</v>
      </c>
      <c r="P59" s="36"/>
      <c r="Q59" s="42">
        <f t="shared" si="15"/>
        <v>521500</v>
      </c>
      <c r="R59" s="36"/>
      <c r="S59" s="42">
        <f t="shared" si="16"/>
        <v>521500</v>
      </c>
      <c r="T59" s="36"/>
      <c r="U59" s="42">
        <f>U60</f>
        <v>263000</v>
      </c>
      <c r="V59" s="36"/>
      <c r="W59" s="43">
        <f t="shared" si="17"/>
        <v>263000</v>
      </c>
      <c r="X59" s="26"/>
      <c r="Y59" s="42">
        <f>Y60</f>
        <v>263000</v>
      </c>
      <c r="Z59" s="26"/>
      <c r="AA59" s="42">
        <f>AA60</f>
        <v>263000</v>
      </c>
    </row>
    <row r="60" spans="1:27" ht="69" customHeight="1" x14ac:dyDescent="0.2">
      <c r="A60" s="27">
        <v>715</v>
      </c>
      <c r="B60" s="27" t="s">
        <v>119</v>
      </c>
      <c r="C60" s="50" t="s">
        <v>120</v>
      </c>
      <c r="D60" s="39">
        <v>310300</v>
      </c>
      <c r="E60" s="48">
        <v>85000</v>
      </c>
      <c r="F60" s="34"/>
      <c r="G60" s="42">
        <f>D60+F60</f>
        <v>310300</v>
      </c>
      <c r="H60" s="34"/>
      <c r="I60" s="42"/>
      <c r="J60" s="45"/>
      <c r="K60" s="47">
        <f>D60+J60</f>
        <v>310300</v>
      </c>
      <c r="L60" s="34"/>
      <c r="M60" s="42">
        <v>521500</v>
      </c>
      <c r="N60" s="34"/>
      <c r="O60" s="42">
        <f t="shared" si="14"/>
        <v>521500</v>
      </c>
      <c r="P60" s="36"/>
      <c r="Q60" s="42">
        <f t="shared" si="15"/>
        <v>521500</v>
      </c>
      <c r="R60" s="36"/>
      <c r="S60" s="42">
        <f t="shared" si="16"/>
        <v>521500</v>
      </c>
      <c r="T60" s="36"/>
      <c r="U60" s="42">
        <v>263000</v>
      </c>
      <c r="V60" s="36"/>
      <c r="W60" s="43">
        <f t="shared" si="17"/>
        <v>263000</v>
      </c>
      <c r="X60" s="26"/>
      <c r="Y60" s="42">
        <v>263000</v>
      </c>
      <c r="Z60" s="26"/>
      <c r="AA60" s="42">
        <v>263000</v>
      </c>
    </row>
    <row r="61" spans="1:27" ht="45.75" customHeight="1" x14ac:dyDescent="0.2">
      <c r="A61" s="27">
        <v>715</v>
      </c>
      <c r="B61" s="27" t="s">
        <v>121</v>
      </c>
      <c r="C61" s="50" t="s">
        <v>122</v>
      </c>
      <c r="D61" s="39">
        <f t="shared" ref="D61:K61" si="27">D62</f>
        <v>55300</v>
      </c>
      <c r="E61" s="39">
        <f t="shared" si="27"/>
        <v>0</v>
      </c>
      <c r="F61" s="39">
        <f t="shared" si="27"/>
        <v>0</v>
      </c>
      <c r="G61" s="39">
        <f t="shared" si="27"/>
        <v>0</v>
      </c>
      <c r="H61" s="39">
        <f t="shared" si="27"/>
        <v>0</v>
      </c>
      <c r="I61" s="39">
        <f t="shared" si="27"/>
        <v>0</v>
      </c>
      <c r="J61" s="40">
        <f t="shared" si="27"/>
        <v>0</v>
      </c>
      <c r="K61" s="41">
        <f t="shared" si="27"/>
        <v>55300</v>
      </c>
      <c r="L61" s="34"/>
      <c r="M61" s="42">
        <f>M62</f>
        <v>57600</v>
      </c>
      <c r="N61" s="34"/>
      <c r="O61" s="42">
        <f t="shared" si="14"/>
        <v>57600</v>
      </c>
      <c r="P61" s="36"/>
      <c r="Q61" s="42">
        <f t="shared" si="15"/>
        <v>57600</v>
      </c>
      <c r="R61" s="36"/>
      <c r="S61" s="42">
        <f t="shared" si="16"/>
        <v>57600</v>
      </c>
      <c r="T61" s="36"/>
      <c r="U61" s="42">
        <f>U62</f>
        <v>244700</v>
      </c>
      <c r="V61" s="36"/>
      <c r="W61" s="43">
        <f t="shared" si="17"/>
        <v>244700</v>
      </c>
      <c r="X61" s="26"/>
      <c r="Y61" s="42">
        <f>Y62</f>
        <v>244700</v>
      </c>
      <c r="Z61" s="26"/>
      <c r="AA61" s="42">
        <f>AA62</f>
        <v>244700</v>
      </c>
    </row>
    <row r="62" spans="1:27" ht="36.75" customHeight="1" x14ac:dyDescent="0.2">
      <c r="A62" s="27">
        <v>715</v>
      </c>
      <c r="B62" s="27" t="s">
        <v>123</v>
      </c>
      <c r="C62" s="50" t="s">
        <v>124</v>
      </c>
      <c r="D62" s="39">
        <v>55300</v>
      </c>
      <c r="E62" s="48"/>
      <c r="F62" s="34"/>
      <c r="G62" s="42"/>
      <c r="H62" s="34"/>
      <c r="I62" s="42"/>
      <c r="J62" s="45"/>
      <c r="K62" s="46">
        <f>D62+J62</f>
        <v>55300</v>
      </c>
      <c r="L62" s="34"/>
      <c r="M62" s="42">
        <v>57600</v>
      </c>
      <c r="N62" s="34"/>
      <c r="O62" s="42">
        <f t="shared" si="14"/>
        <v>57600</v>
      </c>
      <c r="P62" s="36"/>
      <c r="Q62" s="42">
        <f t="shared" si="15"/>
        <v>57600</v>
      </c>
      <c r="R62" s="36"/>
      <c r="S62" s="42">
        <f t="shared" si="16"/>
        <v>57600</v>
      </c>
      <c r="T62" s="36"/>
      <c r="U62" s="42">
        <v>244700</v>
      </c>
      <c r="V62" s="36"/>
      <c r="W62" s="43">
        <f t="shared" si="17"/>
        <v>244700</v>
      </c>
      <c r="X62" s="26"/>
      <c r="Y62" s="42">
        <v>244700</v>
      </c>
      <c r="Z62" s="26"/>
      <c r="AA62" s="42">
        <v>244700</v>
      </c>
    </row>
    <row r="63" spans="1:27" ht="24" customHeight="1" x14ac:dyDescent="0.2">
      <c r="A63" s="27">
        <v>715</v>
      </c>
      <c r="B63" s="27" t="s">
        <v>125</v>
      </c>
      <c r="C63" s="50" t="s">
        <v>126</v>
      </c>
      <c r="D63" s="39">
        <f t="shared" ref="D63:K64" si="28">D64</f>
        <v>50000</v>
      </c>
      <c r="E63" s="39">
        <f t="shared" si="28"/>
        <v>18600</v>
      </c>
      <c r="F63" s="39">
        <f t="shared" si="28"/>
        <v>0</v>
      </c>
      <c r="G63" s="39">
        <f t="shared" si="28"/>
        <v>50000</v>
      </c>
      <c r="H63" s="39">
        <f t="shared" si="28"/>
        <v>0</v>
      </c>
      <c r="I63" s="39">
        <f t="shared" si="28"/>
        <v>0</v>
      </c>
      <c r="J63" s="40">
        <f t="shared" si="28"/>
        <v>0</v>
      </c>
      <c r="K63" s="41">
        <f t="shared" si="28"/>
        <v>50000</v>
      </c>
      <c r="L63" s="34"/>
      <c r="M63" s="42">
        <f>M64</f>
        <v>60000</v>
      </c>
      <c r="N63" s="34"/>
      <c r="O63" s="42">
        <f t="shared" si="14"/>
        <v>60000</v>
      </c>
      <c r="P63" s="36"/>
      <c r="Q63" s="42">
        <f t="shared" si="15"/>
        <v>60000</v>
      </c>
      <c r="R63" s="36"/>
      <c r="S63" s="42">
        <f t="shared" si="16"/>
        <v>60000</v>
      </c>
      <c r="T63" s="36"/>
      <c r="U63" s="42">
        <f>U64</f>
        <v>5500</v>
      </c>
      <c r="V63" s="36"/>
      <c r="W63" s="43">
        <f t="shared" si="17"/>
        <v>5500</v>
      </c>
      <c r="X63" s="26"/>
      <c r="Y63" s="42">
        <f>Y64</f>
        <v>5500</v>
      </c>
      <c r="Z63" s="26"/>
      <c r="AA63" s="42">
        <f>AA64</f>
        <v>5500</v>
      </c>
    </row>
    <row r="64" spans="1:27" ht="36" customHeight="1" x14ac:dyDescent="0.2">
      <c r="A64" s="27">
        <v>715</v>
      </c>
      <c r="B64" s="27" t="s">
        <v>127</v>
      </c>
      <c r="C64" s="50" t="s">
        <v>128</v>
      </c>
      <c r="D64" s="39">
        <f t="shared" si="28"/>
        <v>50000</v>
      </c>
      <c r="E64" s="39">
        <f t="shared" si="28"/>
        <v>18600</v>
      </c>
      <c r="F64" s="39">
        <f t="shared" si="28"/>
        <v>0</v>
      </c>
      <c r="G64" s="39">
        <f t="shared" si="28"/>
        <v>50000</v>
      </c>
      <c r="H64" s="39">
        <f t="shared" si="28"/>
        <v>0</v>
      </c>
      <c r="I64" s="39">
        <f t="shared" si="28"/>
        <v>0</v>
      </c>
      <c r="J64" s="40">
        <f t="shared" si="28"/>
        <v>0</v>
      </c>
      <c r="K64" s="41">
        <f t="shared" si="28"/>
        <v>50000</v>
      </c>
      <c r="L64" s="34"/>
      <c r="M64" s="42">
        <f>M65</f>
        <v>60000</v>
      </c>
      <c r="N64" s="34"/>
      <c r="O64" s="42">
        <f t="shared" si="14"/>
        <v>60000</v>
      </c>
      <c r="P64" s="36"/>
      <c r="Q64" s="42">
        <f t="shared" si="15"/>
        <v>60000</v>
      </c>
      <c r="R64" s="36"/>
      <c r="S64" s="42">
        <f t="shared" si="16"/>
        <v>60000</v>
      </c>
      <c r="T64" s="36"/>
      <c r="U64" s="42">
        <f>U65</f>
        <v>5500</v>
      </c>
      <c r="V64" s="36"/>
      <c r="W64" s="43">
        <f t="shared" si="17"/>
        <v>5500</v>
      </c>
      <c r="X64" s="26"/>
      <c r="Y64" s="42">
        <f>Y65</f>
        <v>5500</v>
      </c>
      <c r="Z64" s="26"/>
      <c r="AA64" s="42">
        <f>AA65</f>
        <v>5500</v>
      </c>
    </row>
    <row r="65" spans="1:27" ht="51.75" customHeight="1" x14ac:dyDescent="0.2">
      <c r="A65" s="27">
        <v>715</v>
      </c>
      <c r="B65" s="27" t="s">
        <v>129</v>
      </c>
      <c r="C65" s="50" t="s">
        <v>130</v>
      </c>
      <c r="D65" s="39">
        <v>50000</v>
      </c>
      <c r="E65" s="48">
        <v>18600</v>
      </c>
      <c r="F65" s="34"/>
      <c r="G65" s="42">
        <f>D65+F65</f>
        <v>50000</v>
      </c>
      <c r="H65" s="34"/>
      <c r="I65" s="42"/>
      <c r="J65" s="45"/>
      <c r="K65" s="46">
        <f>D65+J65</f>
        <v>50000</v>
      </c>
      <c r="L65" s="34"/>
      <c r="M65" s="42">
        <v>60000</v>
      </c>
      <c r="N65" s="34"/>
      <c r="O65" s="42">
        <f t="shared" si="14"/>
        <v>60000</v>
      </c>
      <c r="P65" s="36"/>
      <c r="Q65" s="42">
        <f t="shared" si="15"/>
        <v>60000</v>
      </c>
      <c r="R65" s="36"/>
      <c r="S65" s="42">
        <f t="shared" si="16"/>
        <v>60000</v>
      </c>
      <c r="T65" s="36"/>
      <c r="U65" s="42">
        <v>5500</v>
      </c>
      <c r="V65" s="36"/>
      <c r="W65" s="43">
        <f t="shared" si="17"/>
        <v>5500</v>
      </c>
      <c r="X65" s="57"/>
      <c r="Y65" s="42">
        <v>5500</v>
      </c>
      <c r="Z65" s="57"/>
      <c r="AA65" s="42">
        <v>5500</v>
      </c>
    </row>
    <row r="66" spans="1:27" ht="76.5" x14ac:dyDescent="0.2">
      <c r="A66" s="27">
        <v>715</v>
      </c>
      <c r="B66" s="27" t="s">
        <v>131</v>
      </c>
      <c r="C66" s="50" t="s">
        <v>132</v>
      </c>
      <c r="D66" s="39"/>
      <c r="E66" s="48"/>
      <c r="F66" s="34"/>
      <c r="G66" s="42"/>
      <c r="H66" s="34"/>
      <c r="I66" s="42"/>
      <c r="J66" s="45"/>
      <c r="K66" s="46"/>
      <c r="L66" s="34"/>
      <c r="M66" s="42">
        <v>993000</v>
      </c>
      <c r="N66" s="34"/>
      <c r="O66" s="42">
        <f t="shared" si="14"/>
        <v>993000</v>
      </c>
      <c r="P66" s="36"/>
      <c r="Q66" s="42">
        <f t="shared" si="15"/>
        <v>993000</v>
      </c>
      <c r="R66" s="36"/>
      <c r="S66" s="42">
        <f t="shared" si="16"/>
        <v>993000</v>
      </c>
      <c r="T66" s="36"/>
      <c r="U66" s="42">
        <v>20000</v>
      </c>
      <c r="V66" s="36"/>
      <c r="W66" s="43">
        <f t="shared" si="17"/>
        <v>20000</v>
      </c>
      <c r="X66" s="26"/>
      <c r="Y66" s="42">
        <v>20000</v>
      </c>
      <c r="Z66" s="26"/>
      <c r="AA66" s="42">
        <v>20000</v>
      </c>
    </row>
    <row r="67" spans="1:27" ht="25.5" x14ac:dyDescent="0.2">
      <c r="A67" s="58" t="s">
        <v>133</v>
      </c>
      <c r="B67" s="20" t="s">
        <v>134</v>
      </c>
      <c r="C67" s="30" t="s">
        <v>135</v>
      </c>
      <c r="D67" s="31">
        <f t="shared" ref="D67:K67" si="29">D68</f>
        <v>152000</v>
      </c>
      <c r="E67" s="31">
        <f t="shared" si="29"/>
        <v>0</v>
      </c>
      <c r="F67" s="31">
        <f t="shared" si="29"/>
        <v>0</v>
      </c>
      <c r="G67" s="31">
        <f t="shared" si="29"/>
        <v>152000</v>
      </c>
      <c r="H67" s="31">
        <f t="shared" si="29"/>
        <v>0</v>
      </c>
      <c r="I67" s="31">
        <f t="shared" si="29"/>
        <v>0</v>
      </c>
      <c r="J67" s="32">
        <f t="shared" si="29"/>
        <v>0</v>
      </c>
      <c r="K67" s="33">
        <f t="shared" si="29"/>
        <v>152000</v>
      </c>
      <c r="L67" s="34"/>
      <c r="M67" s="35">
        <f>M68</f>
        <v>52500</v>
      </c>
      <c r="N67" s="34"/>
      <c r="O67" s="42">
        <f t="shared" si="14"/>
        <v>52500</v>
      </c>
      <c r="P67" s="36"/>
      <c r="Q67" s="42">
        <f t="shared" si="15"/>
        <v>52500</v>
      </c>
      <c r="R67" s="36"/>
      <c r="S67" s="42">
        <f t="shared" si="16"/>
        <v>52500</v>
      </c>
      <c r="T67" s="36"/>
      <c r="U67" s="35">
        <f>U68</f>
        <v>15400</v>
      </c>
      <c r="V67" s="36"/>
      <c r="W67" s="43">
        <f t="shared" si="17"/>
        <v>15400</v>
      </c>
      <c r="X67" s="26"/>
      <c r="Y67" s="35">
        <f>Y68</f>
        <v>15400</v>
      </c>
      <c r="Z67" s="26"/>
      <c r="AA67" s="35">
        <f>AA68</f>
        <v>15400</v>
      </c>
    </row>
    <row r="68" spans="1:27" ht="25.5" x14ac:dyDescent="0.2">
      <c r="A68" s="59" t="s">
        <v>133</v>
      </c>
      <c r="B68" s="27" t="s">
        <v>136</v>
      </c>
      <c r="C68" s="50" t="s">
        <v>137</v>
      </c>
      <c r="D68" s="39">
        <f t="shared" ref="D68:K68" si="30">D69+D70+D71+D72+D73</f>
        <v>152000</v>
      </c>
      <c r="E68" s="39">
        <f t="shared" si="30"/>
        <v>0</v>
      </c>
      <c r="F68" s="39">
        <f t="shared" si="30"/>
        <v>0</v>
      </c>
      <c r="G68" s="39">
        <f t="shared" si="30"/>
        <v>152000</v>
      </c>
      <c r="H68" s="39">
        <f t="shared" si="30"/>
        <v>0</v>
      </c>
      <c r="I68" s="39">
        <f t="shared" si="30"/>
        <v>0</v>
      </c>
      <c r="J68" s="40">
        <f t="shared" si="30"/>
        <v>0</v>
      </c>
      <c r="K68" s="41">
        <f t="shared" si="30"/>
        <v>152000</v>
      </c>
      <c r="L68" s="34"/>
      <c r="M68" s="42">
        <f>M69+M70+M71+M72+M73</f>
        <v>52500</v>
      </c>
      <c r="N68" s="34"/>
      <c r="O68" s="42">
        <f t="shared" si="14"/>
        <v>52500</v>
      </c>
      <c r="P68" s="36"/>
      <c r="Q68" s="42">
        <f t="shared" si="15"/>
        <v>52500</v>
      </c>
      <c r="R68" s="36"/>
      <c r="S68" s="42">
        <f t="shared" si="16"/>
        <v>52500</v>
      </c>
      <c r="T68" s="36"/>
      <c r="U68" s="42">
        <f>U69+U71+U72</f>
        <v>15400</v>
      </c>
      <c r="V68" s="36"/>
      <c r="W68" s="43">
        <f t="shared" si="17"/>
        <v>15400</v>
      </c>
      <c r="X68" s="26"/>
      <c r="Y68" s="42">
        <f>Y69+Y71+Y72</f>
        <v>15400</v>
      </c>
      <c r="Z68" s="26"/>
      <c r="AA68" s="42">
        <f>AA69+AA71+AA72</f>
        <v>15400</v>
      </c>
    </row>
    <row r="69" spans="1:27" ht="25.5" x14ac:dyDescent="0.2">
      <c r="A69" s="59" t="s">
        <v>133</v>
      </c>
      <c r="B69" s="27" t="s">
        <v>138</v>
      </c>
      <c r="C69" s="50" t="s">
        <v>139</v>
      </c>
      <c r="D69" s="39">
        <v>50000</v>
      </c>
      <c r="E69" s="44"/>
      <c r="F69" s="34"/>
      <c r="G69" s="42">
        <f>D69+F69</f>
        <v>50000</v>
      </c>
      <c r="H69" s="34"/>
      <c r="I69" s="42"/>
      <c r="J69" s="45"/>
      <c r="K69" s="47">
        <f>D69+J69</f>
        <v>50000</v>
      </c>
      <c r="L69" s="34"/>
      <c r="M69" s="42">
        <v>47500</v>
      </c>
      <c r="N69" s="34"/>
      <c r="O69" s="42">
        <f t="shared" si="14"/>
        <v>47500</v>
      </c>
      <c r="P69" s="36"/>
      <c r="Q69" s="42">
        <f t="shared" si="15"/>
        <v>47500</v>
      </c>
      <c r="R69" s="36"/>
      <c r="S69" s="42">
        <f t="shared" si="16"/>
        <v>47500</v>
      </c>
      <c r="T69" s="36"/>
      <c r="U69" s="42">
        <v>8000</v>
      </c>
      <c r="V69" s="36"/>
      <c r="W69" s="43">
        <f t="shared" si="17"/>
        <v>8000</v>
      </c>
      <c r="X69" s="26"/>
      <c r="Y69" s="42">
        <v>8000</v>
      </c>
      <c r="Z69" s="26"/>
      <c r="AA69" s="42">
        <v>8000</v>
      </c>
    </row>
    <row r="70" spans="1:27" ht="0.75" customHeight="1" x14ac:dyDescent="0.2">
      <c r="A70" s="59" t="s">
        <v>133</v>
      </c>
      <c r="B70" s="27" t="s">
        <v>140</v>
      </c>
      <c r="C70" s="50" t="s">
        <v>141</v>
      </c>
      <c r="D70" s="39">
        <v>0</v>
      </c>
      <c r="E70" s="44"/>
      <c r="F70" s="34"/>
      <c r="G70" s="42">
        <f>D70+F70</f>
        <v>0</v>
      </c>
      <c r="H70" s="34"/>
      <c r="I70" s="42"/>
      <c r="J70" s="45"/>
      <c r="K70" s="47">
        <f>D70+J70</f>
        <v>0</v>
      </c>
      <c r="L70" s="34"/>
      <c r="M70" s="42">
        <f>K70+L70</f>
        <v>0</v>
      </c>
      <c r="N70" s="34"/>
      <c r="O70" s="42">
        <f t="shared" si="14"/>
        <v>0</v>
      </c>
      <c r="P70" s="36"/>
      <c r="Q70" s="42">
        <f t="shared" si="15"/>
        <v>0</v>
      </c>
      <c r="R70" s="36"/>
      <c r="S70" s="42">
        <f t="shared" si="16"/>
        <v>0</v>
      </c>
      <c r="T70" s="36"/>
      <c r="U70" s="42">
        <v>7400</v>
      </c>
      <c r="V70" s="36"/>
      <c r="W70" s="43">
        <f t="shared" si="17"/>
        <v>7400</v>
      </c>
      <c r="X70" s="26"/>
      <c r="Y70" s="42">
        <v>7400</v>
      </c>
      <c r="Z70" s="26"/>
      <c r="AA70" s="42">
        <v>7400</v>
      </c>
    </row>
    <row r="71" spans="1:27" ht="25.5" x14ac:dyDescent="0.2">
      <c r="A71" s="59" t="s">
        <v>133</v>
      </c>
      <c r="B71" s="27" t="s">
        <v>142</v>
      </c>
      <c r="C71" s="50" t="s">
        <v>143</v>
      </c>
      <c r="D71" s="39">
        <v>0</v>
      </c>
      <c r="E71" s="44"/>
      <c r="F71" s="34"/>
      <c r="G71" s="42">
        <f>D71+F71</f>
        <v>0</v>
      </c>
      <c r="H71" s="34"/>
      <c r="I71" s="42"/>
      <c r="J71" s="45"/>
      <c r="K71" s="47">
        <f>D71+J71</f>
        <v>0</v>
      </c>
      <c r="L71" s="34"/>
      <c r="M71" s="42">
        <v>400</v>
      </c>
      <c r="N71" s="34"/>
      <c r="O71" s="42">
        <f t="shared" si="14"/>
        <v>400</v>
      </c>
      <c r="P71" s="36"/>
      <c r="Q71" s="42">
        <f t="shared" si="15"/>
        <v>400</v>
      </c>
      <c r="R71" s="36"/>
      <c r="S71" s="42">
        <f t="shared" si="16"/>
        <v>400</v>
      </c>
      <c r="T71" s="36"/>
      <c r="U71" s="42">
        <v>7400</v>
      </c>
      <c r="V71" s="36"/>
      <c r="W71" s="43">
        <f t="shared" si="17"/>
        <v>7400</v>
      </c>
      <c r="X71" s="26"/>
      <c r="Y71" s="42">
        <v>7400</v>
      </c>
      <c r="Z71" s="26"/>
      <c r="AA71" s="42">
        <v>7400</v>
      </c>
    </row>
    <row r="72" spans="1:27" ht="0.75" customHeight="1" x14ac:dyDescent="0.2">
      <c r="A72" s="59" t="s">
        <v>133</v>
      </c>
      <c r="B72" s="27" t="s">
        <v>144</v>
      </c>
      <c r="C72" s="50" t="s">
        <v>145</v>
      </c>
      <c r="D72" s="39">
        <v>102000</v>
      </c>
      <c r="E72" s="44"/>
      <c r="F72" s="34"/>
      <c r="G72" s="42">
        <f>D72+F72</f>
        <v>102000</v>
      </c>
      <c r="H72" s="34"/>
      <c r="I72" s="42"/>
      <c r="J72" s="45"/>
      <c r="K72" s="47">
        <f>D72+J72</f>
        <v>102000</v>
      </c>
      <c r="L72" s="34"/>
      <c r="M72" s="42">
        <v>4600</v>
      </c>
      <c r="N72" s="34"/>
      <c r="O72" s="42">
        <f t="shared" si="14"/>
        <v>4600</v>
      </c>
      <c r="P72" s="36"/>
      <c r="Q72" s="42">
        <f t="shared" si="15"/>
        <v>4600</v>
      </c>
      <c r="R72" s="36"/>
      <c r="S72" s="42">
        <f t="shared" si="16"/>
        <v>4600</v>
      </c>
      <c r="T72" s="36"/>
      <c r="U72" s="42">
        <v>0</v>
      </c>
      <c r="V72" s="36"/>
      <c r="W72" s="43">
        <f t="shared" si="17"/>
        <v>0</v>
      </c>
      <c r="X72" s="26"/>
      <c r="Y72" s="42">
        <v>0</v>
      </c>
      <c r="Z72" s="26"/>
      <c r="AA72" s="42">
        <v>0</v>
      </c>
    </row>
    <row r="73" spans="1:27" ht="15.75" hidden="1" customHeight="1" x14ac:dyDescent="0.2">
      <c r="A73" s="58"/>
      <c r="B73" s="27" t="s">
        <v>146</v>
      </c>
      <c r="C73" s="60" t="s">
        <v>147</v>
      </c>
      <c r="D73" s="39">
        <v>0</v>
      </c>
      <c r="E73" s="44"/>
      <c r="F73" s="34"/>
      <c r="G73" s="42">
        <f>D73+F73</f>
        <v>0</v>
      </c>
      <c r="H73" s="34"/>
      <c r="I73" s="42"/>
      <c r="J73" s="45"/>
      <c r="K73" s="47">
        <f>D73+J73</f>
        <v>0</v>
      </c>
      <c r="L73" s="34"/>
      <c r="M73" s="42">
        <f>K73+L73</f>
        <v>0</v>
      </c>
      <c r="N73" s="34"/>
      <c r="O73" s="42">
        <f t="shared" si="14"/>
        <v>0</v>
      </c>
      <c r="P73" s="36"/>
      <c r="Q73" s="42">
        <f t="shared" si="15"/>
        <v>0</v>
      </c>
      <c r="R73" s="36"/>
      <c r="S73" s="42">
        <f t="shared" si="16"/>
        <v>0</v>
      </c>
      <c r="T73" s="36"/>
      <c r="U73" s="42">
        <f>S73+T73</f>
        <v>0</v>
      </c>
      <c r="V73" s="36"/>
      <c r="W73" s="43">
        <f t="shared" si="17"/>
        <v>0</v>
      </c>
      <c r="X73" s="26"/>
      <c r="Y73" s="42">
        <f>W73+X73</f>
        <v>0</v>
      </c>
      <c r="Z73" s="26"/>
      <c r="AA73" s="42">
        <f>Y73+Z73</f>
        <v>0</v>
      </c>
    </row>
    <row r="74" spans="1:27" ht="29.25" customHeight="1" x14ac:dyDescent="0.2">
      <c r="A74" s="20">
        <v>715</v>
      </c>
      <c r="B74" s="20" t="s">
        <v>148</v>
      </c>
      <c r="C74" s="30" t="s">
        <v>149</v>
      </c>
      <c r="D74" s="31" t="e">
        <f t="shared" ref="D74:K74" si="31">D85</f>
        <v>#REF!</v>
      </c>
      <c r="E74" s="31" t="e">
        <f t="shared" si="31"/>
        <v>#REF!</v>
      </c>
      <c r="F74" s="31" t="e">
        <f t="shared" si="31"/>
        <v>#REF!</v>
      </c>
      <c r="G74" s="31" t="e">
        <f t="shared" si="31"/>
        <v>#REF!</v>
      </c>
      <c r="H74" s="31" t="e">
        <f t="shared" si="31"/>
        <v>#REF!</v>
      </c>
      <c r="I74" s="31" t="e">
        <f t="shared" si="31"/>
        <v>#REF!</v>
      </c>
      <c r="J74" s="32" t="e">
        <f t="shared" si="31"/>
        <v>#REF!</v>
      </c>
      <c r="K74" s="33" t="e">
        <f t="shared" si="31"/>
        <v>#REF!</v>
      </c>
      <c r="L74" s="34"/>
      <c r="M74" s="35">
        <f>M75+M81</f>
        <v>6024100</v>
      </c>
      <c r="N74" s="34"/>
      <c r="O74" s="42">
        <f t="shared" si="14"/>
        <v>6024100</v>
      </c>
      <c r="P74" s="36"/>
      <c r="Q74" s="42">
        <f t="shared" si="15"/>
        <v>6024100</v>
      </c>
      <c r="R74" s="36"/>
      <c r="S74" s="42">
        <f t="shared" si="16"/>
        <v>6024100</v>
      </c>
      <c r="T74" s="36"/>
      <c r="U74" s="35">
        <f>U75+U81</f>
        <v>6440900</v>
      </c>
      <c r="V74" s="36"/>
      <c r="W74" s="43">
        <f t="shared" si="17"/>
        <v>6440900</v>
      </c>
      <c r="X74" s="26"/>
      <c r="Y74" s="35">
        <f>Y75+Y81</f>
        <v>6440900</v>
      </c>
      <c r="Z74" s="26"/>
      <c r="AA74" s="35">
        <f>AA75+AA81</f>
        <v>6440900</v>
      </c>
    </row>
    <row r="75" spans="1:27" ht="15" customHeight="1" x14ac:dyDescent="0.2">
      <c r="A75" s="27">
        <v>715</v>
      </c>
      <c r="B75" s="27" t="s">
        <v>150</v>
      </c>
      <c r="C75" s="50" t="s">
        <v>151</v>
      </c>
      <c r="D75" s="31" t="e">
        <f>#REF!</f>
        <v>#REF!</v>
      </c>
      <c r="E75" s="61" t="e">
        <f>#REF!</f>
        <v>#REF!</v>
      </c>
      <c r="F75" s="34"/>
      <c r="G75" s="42" t="e">
        <f>D75+F75</f>
        <v>#REF!</v>
      </c>
      <c r="H75" s="34"/>
      <c r="I75" s="42"/>
      <c r="J75" s="45"/>
      <c r="K75" s="46"/>
      <c r="L75" s="34"/>
      <c r="M75" s="42">
        <f>M76</f>
        <v>5276800</v>
      </c>
      <c r="N75" s="34"/>
      <c r="O75" s="42">
        <f t="shared" ref="O75:O77" si="32">M75+N75</f>
        <v>5276800</v>
      </c>
      <c r="P75" s="36"/>
      <c r="Q75" s="42">
        <f t="shared" ref="Q75:Q77" si="33">O75+P75</f>
        <v>5276800</v>
      </c>
      <c r="R75" s="36"/>
      <c r="S75" s="42">
        <f t="shared" ref="S75:S77" si="34">Q75+R75</f>
        <v>5276800</v>
      </c>
      <c r="T75" s="36"/>
      <c r="U75" s="42">
        <f>U76</f>
        <v>5772600</v>
      </c>
      <c r="V75" s="36"/>
      <c r="W75" s="43">
        <f t="shared" ref="W75:W77" si="35">U75+V75</f>
        <v>5772600</v>
      </c>
      <c r="X75" s="26"/>
      <c r="Y75" s="42">
        <f>Y76</f>
        <v>5772600</v>
      </c>
      <c r="Z75" s="26"/>
      <c r="AA75" s="42">
        <f>AA76</f>
        <v>5772600</v>
      </c>
    </row>
    <row r="76" spans="1:27" ht="12.75" customHeight="1" x14ac:dyDescent="0.2">
      <c r="A76" s="27">
        <v>715</v>
      </c>
      <c r="B76" s="27" t="s">
        <v>152</v>
      </c>
      <c r="C76" s="50" t="s">
        <v>153</v>
      </c>
      <c r="D76" s="39"/>
      <c r="E76" s="61"/>
      <c r="F76" s="34"/>
      <c r="G76" s="42">
        <f>D76+F76</f>
        <v>0</v>
      </c>
      <c r="H76" s="34"/>
      <c r="I76" s="42"/>
      <c r="J76" s="45"/>
      <c r="K76" s="46"/>
      <c r="L76" s="34"/>
      <c r="M76" s="42">
        <f>M77</f>
        <v>5276800</v>
      </c>
      <c r="N76" s="34"/>
      <c r="O76" s="42">
        <f t="shared" si="32"/>
        <v>5276800</v>
      </c>
      <c r="P76" s="36"/>
      <c r="Q76" s="42">
        <f t="shared" si="33"/>
        <v>5276800</v>
      </c>
      <c r="R76" s="36"/>
      <c r="S76" s="42">
        <f t="shared" si="34"/>
        <v>5276800</v>
      </c>
      <c r="T76" s="36"/>
      <c r="U76" s="42">
        <f>U77</f>
        <v>5772600</v>
      </c>
      <c r="V76" s="36"/>
      <c r="W76" s="43">
        <f t="shared" si="35"/>
        <v>5772600</v>
      </c>
      <c r="X76" s="26"/>
      <c r="Y76" s="42">
        <f>Y77</f>
        <v>5772600</v>
      </c>
      <c r="Z76" s="26"/>
      <c r="AA76" s="42">
        <f>AA77</f>
        <v>5772600</v>
      </c>
    </row>
    <row r="77" spans="1:27" ht="38.25" x14ac:dyDescent="0.2">
      <c r="A77" s="55">
        <v>715</v>
      </c>
      <c r="B77" s="55" t="s">
        <v>154</v>
      </c>
      <c r="C77" s="53" t="s">
        <v>155</v>
      </c>
      <c r="D77" s="39"/>
      <c r="E77" s="61"/>
      <c r="F77" s="34"/>
      <c r="G77" s="42">
        <f>D77+F77</f>
        <v>0</v>
      </c>
      <c r="H77" s="34"/>
      <c r="I77" s="42"/>
      <c r="J77" s="45"/>
      <c r="K77" s="46"/>
      <c r="L77" s="34"/>
      <c r="M77" s="42">
        <v>5276800</v>
      </c>
      <c r="N77" s="34"/>
      <c r="O77" s="42">
        <f t="shared" si="32"/>
        <v>5276800</v>
      </c>
      <c r="P77" s="36"/>
      <c r="Q77" s="42">
        <f t="shared" si="33"/>
        <v>5276800</v>
      </c>
      <c r="R77" s="36"/>
      <c r="S77" s="42">
        <f t="shared" si="34"/>
        <v>5276800</v>
      </c>
      <c r="T77" s="36"/>
      <c r="U77" s="54">
        <f>U78+U79+U80</f>
        <v>5772600</v>
      </c>
      <c r="V77" s="36"/>
      <c r="W77" s="43">
        <f t="shared" si="35"/>
        <v>5772600</v>
      </c>
      <c r="X77" s="26"/>
      <c r="Y77" s="54">
        <f>Y78+Y79+Y80</f>
        <v>5772600</v>
      </c>
      <c r="Z77" s="26"/>
      <c r="AA77" s="54">
        <f>AA78+AA79+AA80</f>
        <v>5772600</v>
      </c>
    </row>
    <row r="78" spans="1:27" ht="38.25" x14ac:dyDescent="0.2">
      <c r="A78" s="27"/>
      <c r="B78" s="27" t="s">
        <v>156</v>
      </c>
      <c r="C78" s="50" t="s">
        <v>157</v>
      </c>
      <c r="D78" s="39"/>
      <c r="E78" s="61"/>
      <c r="F78" s="34"/>
      <c r="G78" s="42"/>
      <c r="H78" s="34"/>
      <c r="I78" s="42"/>
      <c r="J78" s="45"/>
      <c r="K78" s="46"/>
      <c r="L78" s="34"/>
      <c r="M78" s="42"/>
      <c r="N78" s="34"/>
      <c r="O78" s="42"/>
      <c r="P78" s="36"/>
      <c r="Q78" s="42"/>
      <c r="R78" s="36"/>
      <c r="S78" s="42"/>
      <c r="T78" s="36"/>
      <c r="U78" s="42">
        <v>2300500</v>
      </c>
      <c r="V78" s="36"/>
      <c r="W78" s="43"/>
      <c r="X78" s="26"/>
      <c r="Y78" s="42">
        <v>2300500</v>
      </c>
      <c r="Z78" s="26"/>
      <c r="AA78" s="42">
        <v>2300500</v>
      </c>
    </row>
    <row r="79" spans="1:27" ht="38.25" x14ac:dyDescent="0.2">
      <c r="A79" s="27"/>
      <c r="B79" s="27" t="s">
        <v>158</v>
      </c>
      <c r="C79" s="50" t="s">
        <v>159</v>
      </c>
      <c r="D79" s="39"/>
      <c r="E79" s="61"/>
      <c r="F79" s="34"/>
      <c r="G79" s="42"/>
      <c r="H79" s="34"/>
      <c r="I79" s="42"/>
      <c r="J79" s="45"/>
      <c r="K79" s="46"/>
      <c r="L79" s="34"/>
      <c r="M79" s="42"/>
      <c r="N79" s="34"/>
      <c r="O79" s="42"/>
      <c r="P79" s="36"/>
      <c r="Q79" s="42"/>
      <c r="R79" s="36"/>
      <c r="S79" s="42"/>
      <c r="T79" s="36"/>
      <c r="U79" s="42">
        <v>2496000</v>
      </c>
      <c r="V79" s="36"/>
      <c r="W79" s="43"/>
      <c r="X79" s="26"/>
      <c r="Y79" s="42">
        <v>2496000</v>
      </c>
      <c r="Z79" s="26"/>
      <c r="AA79" s="42">
        <v>2496000</v>
      </c>
    </row>
    <row r="80" spans="1:27" ht="38.25" x14ac:dyDescent="0.2">
      <c r="A80" s="27"/>
      <c r="B80" s="27" t="s">
        <v>160</v>
      </c>
      <c r="C80" s="50" t="s">
        <v>161</v>
      </c>
      <c r="D80" s="39"/>
      <c r="E80" s="61"/>
      <c r="F80" s="34"/>
      <c r="G80" s="42"/>
      <c r="H80" s="34"/>
      <c r="I80" s="42"/>
      <c r="J80" s="45"/>
      <c r="K80" s="46"/>
      <c r="L80" s="34"/>
      <c r="M80" s="42"/>
      <c r="N80" s="34"/>
      <c r="O80" s="42"/>
      <c r="P80" s="36"/>
      <c r="Q80" s="42"/>
      <c r="R80" s="36"/>
      <c r="S80" s="42"/>
      <c r="T80" s="36"/>
      <c r="U80" s="42">
        <v>976100</v>
      </c>
      <c r="V80" s="36"/>
      <c r="W80" s="43"/>
      <c r="X80" s="26"/>
      <c r="Y80" s="42">
        <v>976100</v>
      </c>
      <c r="Z80" s="26"/>
      <c r="AA80" s="42">
        <v>976100</v>
      </c>
    </row>
    <row r="81" spans="1:27" ht="19.5" customHeight="1" x14ac:dyDescent="0.2">
      <c r="A81" s="27">
        <v>715</v>
      </c>
      <c r="B81" s="27" t="s">
        <v>162</v>
      </c>
      <c r="C81" s="62" t="s">
        <v>163</v>
      </c>
      <c r="D81" s="39"/>
      <c r="E81" s="61"/>
      <c r="F81" s="34"/>
      <c r="G81" s="42">
        <f>D81+F81</f>
        <v>0</v>
      </c>
      <c r="H81" s="34"/>
      <c r="I81" s="42"/>
      <c r="J81" s="45"/>
      <c r="K81" s="46"/>
      <c r="L81" s="34"/>
      <c r="M81" s="42">
        <f>M82+M84</f>
        <v>747300</v>
      </c>
      <c r="N81" s="34"/>
      <c r="O81" s="42">
        <f t="shared" ref="O81:O97" si="36">M81+N81</f>
        <v>747300</v>
      </c>
      <c r="P81" s="36"/>
      <c r="Q81" s="42">
        <f t="shared" ref="Q81:Q97" si="37">O81+P81</f>
        <v>747300</v>
      </c>
      <c r="R81" s="36"/>
      <c r="S81" s="42">
        <f t="shared" ref="S81:S97" si="38">Q81+R81</f>
        <v>747300</v>
      </c>
      <c r="T81" s="36"/>
      <c r="U81" s="42">
        <f>U82+U84</f>
        <v>668300</v>
      </c>
      <c r="V81" s="36"/>
      <c r="W81" s="43">
        <f t="shared" ref="W81:W97" si="39">U81+V81</f>
        <v>668300</v>
      </c>
      <c r="X81" s="26"/>
      <c r="Y81" s="42">
        <f>Y82+Y84</f>
        <v>668300</v>
      </c>
      <c r="Z81" s="26"/>
      <c r="AA81" s="42">
        <f>AA82+AA84</f>
        <v>668300</v>
      </c>
    </row>
    <row r="82" spans="1:27" ht="30.75" customHeight="1" x14ac:dyDescent="0.2">
      <c r="A82" s="27">
        <v>715</v>
      </c>
      <c r="B82" s="27" t="s">
        <v>164</v>
      </c>
      <c r="C82" s="50" t="s">
        <v>165</v>
      </c>
      <c r="D82" s="39"/>
      <c r="E82" s="61"/>
      <c r="F82" s="34"/>
      <c r="G82" s="42"/>
      <c r="H82" s="34"/>
      <c r="I82" s="42"/>
      <c r="J82" s="45"/>
      <c r="K82" s="46"/>
      <c r="L82" s="34"/>
      <c r="M82" s="42">
        <f>M83</f>
        <v>447300</v>
      </c>
      <c r="N82" s="34"/>
      <c r="O82" s="42">
        <f t="shared" si="36"/>
        <v>447300</v>
      </c>
      <c r="P82" s="36"/>
      <c r="Q82" s="42">
        <f t="shared" si="37"/>
        <v>447300</v>
      </c>
      <c r="R82" s="36"/>
      <c r="S82" s="42">
        <f t="shared" si="38"/>
        <v>447300</v>
      </c>
      <c r="T82" s="36"/>
      <c r="U82" s="42">
        <f>U83</f>
        <v>368300</v>
      </c>
      <c r="V82" s="36"/>
      <c r="W82" s="43">
        <f t="shared" si="39"/>
        <v>368300</v>
      </c>
      <c r="X82" s="26"/>
      <c r="Y82" s="42">
        <f>Y83</f>
        <v>368300</v>
      </c>
      <c r="Z82" s="26"/>
      <c r="AA82" s="42">
        <f>AA83</f>
        <v>368300</v>
      </c>
    </row>
    <row r="83" spans="1:27" ht="42.75" customHeight="1" x14ac:dyDescent="0.2">
      <c r="A83" s="27">
        <v>715</v>
      </c>
      <c r="B83" s="27" t="s">
        <v>166</v>
      </c>
      <c r="C83" s="50" t="s">
        <v>167</v>
      </c>
      <c r="D83" s="39"/>
      <c r="E83" s="61"/>
      <c r="F83" s="34"/>
      <c r="G83" s="42"/>
      <c r="H83" s="34"/>
      <c r="I83" s="42"/>
      <c r="J83" s="45"/>
      <c r="K83" s="46"/>
      <c r="L83" s="34"/>
      <c r="M83" s="42">
        <v>447300</v>
      </c>
      <c r="N83" s="34"/>
      <c r="O83" s="42">
        <f t="shared" si="36"/>
        <v>447300</v>
      </c>
      <c r="P83" s="36"/>
      <c r="Q83" s="42">
        <f t="shared" si="37"/>
        <v>447300</v>
      </c>
      <c r="R83" s="36"/>
      <c r="S83" s="42">
        <f t="shared" si="38"/>
        <v>447300</v>
      </c>
      <c r="T83" s="36"/>
      <c r="U83" s="42">
        <v>368300</v>
      </c>
      <c r="V83" s="36"/>
      <c r="W83" s="43">
        <f t="shared" si="39"/>
        <v>368300</v>
      </c>
      <c r="X83" s="26"/>
      <c r="Y83" s="42">
        <v>368300</v>
      </c>
      <c r="Z83" s="26"/>
      <c r="AA83" s="42">
        <v>368300</v>
      </c>
    </row>
    <row r="84" spans="1:27" ht="22.5" customHeight="1" x14ac:dyDescent="0.2">
      <c r="A84" s="27">
        <v>715</v>
      </c>
      <c r="B84" s="27" t="s">
        <v>168</v>
      </c>
      <c r="C84" s="50" t="s">
        <v>169</v>
      </c>
      <c r="D84" s="39"/>
      <c r="E84" s="61"/>
      <c r="F84" s="34"/>
      <c r="G84" s="42">
        <f>D84+F84</f>
        <v>0</v>
      </c>
      <c r="H84" s="34"/>
      <c r="I84" s="42"/>
      <c r="J84" s="45"/>
      <c r="K84" s="46"/>
      <c r="L84" s="34"/>
      <c r="M84" s="42">
        <f>M85</f>
        <v>300000</v>
      </c>
      <c r="N84" s="34"/>
      <c r="O84" s="42">
        <f t="shared" si="36"/>
        <v>300000</v>
      </c>
      <c r="P84" s="36"/>
      <c r="Q84" s="42">
        <f t="shared" si="37"/>
        <v>300000</v>
      </c>
      <c r="R84" s="36"/>
      <c r="S84" s="42">
        <f t="shared" si="38"/>
        <v>300000</v>
      </c>
      <c r="T84" s="36"/>
      <c r="U84" s="42">
        <f>U85</f>
        <v>300000</v>
      </c>
      <c r="V84" s="36"/>
      <c r="W84" s="43">
        <f t="shared" si="39"/>
        <v>300000</v>
      </c>
      <c r="X84" s="26"/>
      <c r="Y84" s="42">
        <f>Y85</f>
        <v>300000</v>
      </c>
      <c r="Z84" s="26"/>
      <c r="AA84" s="42">
        <f>AA85</f>
        <v>300000</v>
      </c>
    </row>
    <row r="85" spans="1:27" ht="30" customHeight="1" x14ac:dyDescent="0.2">
      <c r="A85" s="27">
        <v>715</v>
      </c>
      <c r="B85" s="27" t="s">
        <v>170</v>
      </c>
      <c r="C85" s="50" t="s">
        <v>171</v>
      </c>
      <c r="D85" s="39" t="e">
        <f>#REF!+#REF!</f>
        <v>#REF!</v>
      </c>
      <c r="E85" s="39" t="e">
        <f>#REF!+#REF!</f>
        <v>#REF!</v>
      </c>
      <c r="F85" s="39" t="e">
        <f>#REF!+#REF!</f>
        <v>#REF!</v>
      </c>
      <c r="G85" s="39" t="e">
        <f>#REF!+#REF!</f>
        <v>#REF!</v>
      </c>
      <c r="H85" s="39" t="e">
        <f>#REF!+#REF!</f>
        <v>#REF!</v>
      </c>
      <c r="I85" s="39" t="e">
        <f>#REF!+#REF!</f>
        <v>#REF!</v>
      </c>
      <c r="J85" s="40" t="e">
        <f>#REF!+#REF!</f>
        <v>#REF!</v>
      </c>
      <c r="K85" s="41" t="e">
        <f>#REF!+#REF!</f>
        <v>#REF!</v>
      </c>
      <c r="L85" s="34"/>
      <c r="M85" s="42">
        <v>300000</v>
      </c>
      <c r="N85" s="34"/>
      <c r="O85" s="42">
        <f t="shared" si="36"/>
        <v>300000</v>
      </c>
      <c r="P85" s="36"/>
      <c r="Q85" s="42">
        <f t="shared" si="37"/>
        <v>300000</v>
      </c>
      <c r="R85" s="36"/>
      <c r="S85" s="42">
        <f t="shared" si="38"/>
        <v>300000</v>
      </c>
      <c r="T85" s="36"/>
      <c r="U85" s="42">
        <v>300000</v>
      </c>
      <c r="V85" s="36"/>
      <c r="W85" s="43">
        <f t="shared" si="39"/>
        <v>300000</v>
      </c>
      <c r="X85" s="26"/>
      <c r="Y85" s="42">
        <v>300000</v>
      </c>
      <c r="Z85" s="26"/>
      <c r="AA85" s="42">
        <v>300000</v>
      </c>
    </row>
    <row r="86" spans="1:27" ht="29.25" customHeight="1" x14ac:dyDescent="0.2">
      <c r="A86" s="20">
        <v>715</v>
      </c>
      <c r="B86" s="20" t="s">
        <v>172</v>
      </c>
      <c r="C86" s="30" t="s">
        <v>173</v>
      </c>
      <c r="D86" s="31">
        <f t="shared" ref="D86:K86" si="40">D89+D87</f>
        <v>80000</v>
      </c>
      <c r="E86" s="31">
        <f t="shared" si="40"/>
        <v>87000</v>
      </c>
      <c r="F86" s="31">
        <f t="shared" si="40"/>
        <v>0</v>
      </c>
      <c r="G86" s="31">
        <f t="shared" si="40"/>
        <v>80000</v>
      </c>
      <c r="H86" s="31">
        <f t="shared" si="40"/>
        <v>0</v>
      </c>
      <c r="I86" s="31">
        <f t="shared" si="40"/>
        <v>0</v>
      </c>
      <c r="J86" s="32">
        <f t="shared" si="40"/>
        <v>0</v>
      </c>
      <c r="K86" s="33">
        <f t="shared" si="40"/>
        <v>80000</v>
      </c>
      <c r="L86" s="34"/>
      <c r="M86" s="35">
        <f>M87+M89</f>
        <v>90000</v>
      </c>
      <c r="N86" s="34"/>
      <c r="O86" s="42">
        <f t="shared" si="36"/>
        <v>90000</v>
      </c>
      <c r="P86" s="36"/>
      <c r="Q86" s="42">
        <f t="shared" si="37"/>
        <v>90000</v>
      </c>
      <c r="R86" s="36"/>
      <c r="S86" s="42">
        <f t="shared" si="38"/>
        <v>90000</v>
      </c>
      <c r="T86" s="36"/>
      <c r="U86" s="35">
        <f>U87+U89</f>
        <v>125000</v>
      </c>
      <c r="V86" s="36"/>
      <c r="W86" s="43">
        <f t="shared" si="39"/>
        <v>125000</v>
      </c>
      <c r="X86" s="26"/>
      <c r="Y86" s="35">
        <f>Y87+Y89</f>
        <v>125000</v>
      </c>
      <c r="Z86" s="26"/>
      <c r="AA86" s="35">
        <f>AA87+AA89</f>
        <v>125000</v>
      </c>
    </row>
    <row r="87" spans="1:27" ht="81" customHeight="1" x14ac:dyDescent="0.2">
      <c r="A87" s="27">
        <v>715</v>
      </c>
      <c r="B87" s="27" t="s">
        <v>174</v>
      </c>
      <c r="C87" s="50" t="s">
        <v>175</v>
      </c>
      <c r="D87" s="39">
        <f t="shared" ref="D87:K87" si="41">D88</f>
        <v>30000</v>
      </c>
      <c r="E87" s="39">
        <f t="shared" si="41"/>
        <v>77000</v>
      </c>
      <c r="F87" s="39">
        <f t="shared" si="41"/>
        <v>0</v>
      </c>
      <c r="G87" s="39">
        <f t="shared" si="41"/>
        <v>30000</v>
      </c>
      <c r="H87" s="39">
        <f t="shared" si="41"/>
        <v>0</v>
      </c>
      <c r="I87" s="39">
        <f t="shared" si="41"/>
        <v>0</v>
      </c>
      <c r="J87" s="40">
        <f t="shared" si="41"/>
        <v>0</v>
      </c>
      <c r="K87" s="41">
        <f t="shared" si="41"/>
        <v>30000</v>
      </c>
      <c r="L87" s="34"/>
      <c r="M87" s="42">
        <f>M88</f>
        <v>40000</v>
      </c>
      <c r="N87" s="34"/>
      <c r="O87" s="42">
        <f t="shared" si="36"/>
        <v>40000</v>
      </c>
      <c r="P87" s="36"/>
      <c r="Q87" s="42">
        <f t="shared" si="37"/>
        <v>40000</v>
      </c>
      <c r="R87" s="36"/>
      <c r="S87" s="42">
        <f t="shared" si="38"/>
        <v>40000</v>
      </c>
      <c r="T87" s="36"/>
      <c r="U87" s="42">
        <f>U88</f>
        <v>50000</v>
      </c>
      <c r="V87" s="36"/>
      <c r="W87" s="43">
        <f t="shared" si="39"/>
        <v>50000</v>
      </c>
      <c r="X87" s="26"/>
      <c r="Y87" s="42">
        <f>Y88</f>
        <v>50000</v>
      </c>
      <c r="Z87" s="26"/>
      <c r="AA87" s="42">
        <f>AA88</f>
        <v>50000</v>
      </c>
    </row>
    <row r="88" spans="1:27" ht="79.5" customHeight="1" x14ac:dyDescent="0.2">
      <c r="A88" s="27">
        <v>715</v>
      </c>
      <c r="B88" s="63" t="s">
        <v>176</v>
      </c>
      <c r="C88" s="64" t="s">
        <v>177</v>
      </c>
      <c r="D88" s="39">
        <v>30000</v>
      </c>
      <c r="E88" s="48">
        <v>77000</v>
      </c>
      <c r="F88" s="34"/>
      <c r="G88" s="42">
        <f>D88+F88</f>
        <v>30000</v>
      </c>
      <c r="H88" s="34"/>
      <c r="I88" s="42"/>
      <c r="J88" s="45"/>
      <c r="K88" s="46">
        <f>D88+J88</f>
        <v>30000</v>
      </c>
      <c r="L88" s="34"/>
      <c r="M88" s="42">
        <v>40000</v>
      </c>
      <c r="N88" s="34"/>
      <c r="O88" s="42">
        <f t="shared" si="36"/>
        <v>40000</v>
      </c>
      <c r="P88" s="36"/>
      <c r="Q88" s="42">
        <f t="shared" si="37"/>
        <v>40000</v>
      </c>
      <c r="R88" s="36"/>
      <c r="S88" s="42">
        <f t="shared" si="38"/>
        <v>40000</v>
      </c>
      <c r="T88" s="36"/>
      <c r="U88" s="42">
        <v>50000</v>
      </c>
      <c r="V88" s="36"/>
      <c r="W88" s="43">
        <f t="shared" si="39"/>
        <v>50000</v>
      </c>
      <c r="X88" s="26"/>
      <c r="Y88" s="42">
        <v>50000</v>
      </c>
      <c r="Z88" s="26"/>
      <c r="AA88" s="42">
        <v>50000</v>
      </c>
    </row>
    <row r="89" spans="1:27" ht="38.25" x14ac:dyDescent="0.2">
      <c r="A89" s="27">
        <v>715</v>
      </c>
      <c r="B89" s="27" t="s">
        <v>178</v>
      </c>
      <c r="C89" s="50" t="s">
        <v>179</v>
      </c>
      <c r="D89" s="39">
        <f t="shared" ref="D89:K90" si="42">D90</f>
        <v>50000</v>
      </c>
      <c r="E89" s="39">
        <f t="shared" si="42"/>
        <v>10000</v>
      </c>
      <c r="F89" s="39">
        <f t="shared" si="42"/>
        <v>0</v>
      </c>
      <c r="G89" s="39">
        <f t="shared" si="42"/>
        <v>50000</v>
      </c>
      <c r="H89" s="39">
        <f t="shared" si="42"/>
        <v>0</v>
      </c>
      <c r="I89" s="39">
        <f t="shared" si="42"/>
        <v>0</v>
      </c>
      <c r="J89" s="40">
        <f t="shared" si="42"/>
        <v>0</v>
      </c>
      <c r="K89" s="41">
        <f t="shared" si="42"/>
        <v>50000</v>
      </c>
      <c r="L89" s="34"/>
      <c r="M89" s="42">
        <f>M90</f>
        <v>50000</v>
      </c>
      <c r="N89" s="34"/>
      <c r="O89" s="42">
        <f t="shared" si="36"/>
        <v>50000</v>
      </c>
      <c r="P89" s="36"/>
      <c r="Q89" s="42">
        <f t="shared" si="37"/>
        <v>50000</v>
      </c>
      <c r="R89" s="36"/>
      <c r="S89" s="42">
        <f t="shared" si="38"/>
        <v>50000</v>
      </c>
      <c r="T89" s="36"/>
      <c r="U89" s="42">
        <f>U90</f>
        <v>75000</v>
      </c>
      <c r="V89" s="36"/>
      <c r="W89" s="43">
        <f t="shared" si="39"/>
        <v>75000</v>
      </c>
      <c r="X89" s="26"/>
      <c r="Y89" s="42">
        <f>Y90</f>
        <v>75000</v>
      </c>
      <c r="Z89" s="26"/>
      <c r="AA89" s="42">
        <f>AA90</f>
        <v>75000</v>
      </c>
    </row>
    <row r="90" spans="1:27" ht="27.75" customHeight="1" x14ac:dyDescent="0.2">
      <c r="A90" s="27">
        <v>715</v>
      </c>
      <c r="B90" s="27" t="s">
        <v>180</v>
      </c>
      <c r="C90" s="50" t="s">
        <v>181</v>
      </c>
      <c r="D90" s="39">
        <f t="shared" si="42"/>
        <v>50000</v>
      </c>
      <c r="E90" s="39">
        <f t="shared" si="42"/>
        <v>10000</v>
      </c>
      <c r="F90" s="39">
        <f t="shared" si="42"/>
        <v>0</v>
      </c>
      <c r="G90" s="39">
        <f t="shared" si="42"/>
        <v>50000</v>
      </c>
      <c r="H90" s="39">
        <f t="shared" si="42"/>
        <v>0</v>
      </c>
      <c r="I90" s="39">
        <f t="shared" si="42"/>
        <v>0</v>
      </c>
      <c r="J90" s="40">
        <f t="shared" si="42"/>
        <v>0</v>
      </c>
      <c r="K90" s="41">
        <f t="shared" si="42"/>
        <v>50000</v>
      </c>
      <c r="L90" s="34"/>
      <c r="M90" s="42">
        <f>M91</f>
        <v>50000</v>
      </c>
      <c r="N90" s="34"/>
      <c r="O90" s="42">
        <f t="shared" si="36"/>
        <v>50000</v>
      </c>
      <c r="P90" s="36"/>
      <c r="Q90" s="42">
        <f t="shared" si="37"/>
        <v>50000</v>
      </c>
      <c r="R90" s="36"/>
      <c r="S90" s="42">
        <f t="shared" si="38"/>
        <v>50000</v>
      </c>
      <c r="T90" s="36"/>
      <c r="U90" s="42">
        <f>U91</f>
        <v>75000</v>
      </c>
      <c r="V90" s="36"/>
      <c r="W90" s="43">
        <f t="shared" si="39"/>
        <v>75000</v>
      </c>
      <c r="X90" s="26"/>
      <c r="Y90" s="42">
        <f>Y91</f>
        <v>75000</v>
      </c>
      <c r="Z90" s="26"/>
      <c r="AA90" s="42">
        <f>AA91</f>
        <v>75000</v>
      </c>
    </row>
    <row r="91" spans="1:27" ht="41.25" customHeight="1" x14ac:dyDescent="0.2">
      <c r="A91" s="27">
        <v>715</v>
      </c>
      <c r="B91" s="27" t="s">
        <v>182</v>
      </c>
      <c r="C91" s="50" t="s">
        <v>183</v>
      </c>
      <c r="D91" s="39">
        <v>50000</v>
      </c>
      <c r="E91" s="48">
        <v>10000</v>
      </c>
      <c r="F91" s="34"/>
      <c r="G91" s="42">
        <f>D91+F91</f>
        <v>50000</v>
      </c>
      <c r="H91" s="34"/>
      <c r="I91" s="42"/>
      <c r="J91" s="45"/>
      <c r="K91" s="46">
        <f>D91+J91</f>
        <v>50000</v>
      </c>
      <c r="L91" s="34"/>
      <c r="M91" s="42">
        <v>50000</v>
      </c>
      <c r="N91" s="34"/>
      <c r="O91" s="42">
        <f t="shared" si="36"/>
        <v>50000</v>
      </c>
      <c r="P91" s="36"/>
      <c r="Q91" s="42">
        <f t="shared" si="37"/>
        <v>50000</v>
      </c>
      <c r="R91" s="36"/>
      <c r="S91" s="42">
        <f t="shared" si="38"/>
        <v>50000</v>
      </c>
      <c r="T91" s="36"/>
      <c r="U91" s="42">
        <v>75000</v>
      </c>
      <c r="V91" s="36"/>
      <c r="W91" s="43">
        <f t="shared" si="39"/>
        <v>75000</v>
      </c>
      <c r="X91" s="26"/>
      <c r="Y91" s="42">
        <v>75000</v>
      </c>
      <c r="Z91" s="26"/>
      <c r="AA91" s="42">
        <v>75000</v>
      </c>
    </row>
    <row r="92" spans="1:27" ht="25.5" hidden="1" customHeight="1" x14ac:dyDescent="0.2">
      <c r="A92" s="27"/>
      <c r="B92" s="27" t="s">
        <v>184</v>
      </c>
      <c r="C92" s="50" t="s">
        <v>185</v>
      </c>
      <c r="D92" s="39"/>
      <c r="E92" s="44"/>
      <c r="F92" s="34"/>
      <c r="G92" s="42">
        <f>D92+F92</f>
        <v>0</v>
      </c>
      <c r="H92" s="34"/>
      <c r="I92" s="42">
        <f>G92+H92</f>
        <v>0</v>
      </c>
      <c r="J92" s="45"/>
      <c r="K92" s="46"/>
      <c r="L92" s="34"/>
      <c r="M92" s="42">
        <f>K92+L92</f>
        <v>0</v>
      </c>
      <c r="N92" s="34"/>
      <c r="O92" s="42">
        <f t="shared" si="36"/>
        <v>0</v>
      </c>
      <c r="P92" s="36"/>
      <c r="Q92" s="42">
        <f t="shared" si="37"/>
        <v>0</v>
      </c>
      <c r="R92" s="36"/>
      <c r="S92" s="42">
        <f t="shared" si="38"/>
        <v>0</v>
      </c>
      <c r="T92" s="36"/>
      <c r="U92" s="42">
        <f>S92+T92</f>
        <v>0</v>
      </c>
      <c r="V92" s="36"/>
      <c r="W92" s="43">
        <f t="shared" si="39"/>
        <v>0</v>
      </c>
      <c r="X92" s="26"/>
      <c r="Y92" s="42">
        <f>W92+X92</f>
        <v>0</v>
      </c>
      <c r="Z92" s="26"/>
      <c r="AA92" s="42">
        <f>Y92+Z92</f>
        <v>0</v>
      </c>
    </row>
    <row r="93" spans="1:27" ht="22.5" hidden="1" customHeight="1" x14ac:dyDescent="0.2">
      <c r="A93" s="27"/>
      <c r="B93" s="27" t="s">
        <v>186</v>
      </c>
      <c r="C93" s="50" t="s">
        <v>187</v>
      </c>
      <c r="D93" s="39"/>
      <c r="E93" s="44"/>
      <c r="F93" s="34"/>
      <c r="G93" s="42">
        <f>D93+F93</f>
        <v>0</v>
      </c>
      <c r="H93" s="34"/>
      <c r="I93" s="42">
        <f>G93+H93</f>
        <v>0</v>
      </c>
      <c r="J93" s="45"/>
      <c r="K93" s="46"/>
      <c r="L93" s="34"/>
      <c r="M93" s="42">
        <f>K93+L93</f>
        <v>0</v>
      </c>
      <c r="N93" s="34"/>
      <c r="O93" s="42">
        <f t="shared" si="36"/>
        <v>0</v>
      </c>
      <c r="P93" s="36"/>
      <c r="Q93" s="42">
        <f t="shared" si="37"/>
        <v>0</v>
      </c>
      <c r="R93" s="36"/>
      <c r="S93" s="42">
        <f t="shared" si="38"/>
        <v>0</v>
      </c>
      <c r="T93" s="36"/>
      <c r="U93" s="42">
        <f>S93+T93</f>
        <v>0</v>
      </c>
      <c r="V93" s="36"/>
      <c r="W93" s="43">
        <f t="shared" si="39"/>
        <v>0</v>
      </c>
      <c r="X93" s="26"/>
      <c r="Y93" s="42">
        <f>W93+X93</f>
        <v>0</v>
      </c>
      <c r="Z93" s="26"/>
      <c r="AA93" s="42">
        <f>Y93+Z93</f>
        <v>0</v>
      </c>
    </row>
    <row r="94" spans="1:27" ht="19.5" customHeight="1" x14ac:dyDescent="0.2">
      <c r="A94" s="20"/>
      <c r="B94" s="20" t="s">
        <v>188</v>
      </c>
      <c r="C94" s="30" t="s">
        <v>189</v>
      </c>
      <c r="D94" s="31" t="e">
        <f>D95+D96+D97+D99+#REF!+D106+#REF!+D121</f>
        <v>#REF!</v>
      </c>
      <c r="E94" s="31" t="e">
        <f>E95+E96+E97+E99+#REF!+E106+#REF!+E121</f>
        <v>#REF!</v>
      </c>
      <c r="F94" s="31" t="e">
        <f>F95+F96+F97+F99+#REF!+F106+#REF!+F121</f>
        <v>#REF!</v>
      </c>
      <c r="G94" s="31" t="e">
        <f>G95+G96+G97+G99+#REF!+G106+#REF!+G121</f>
        <v>#REF!</v>
      </c>
      <c r="H94" s="31" t="e">
        <f>H95+H96+H97+H99+#REF!+H106+#REF!+H121</f>
        <v>#REF!</v>
      </c>
      <c r="I94" s="31" t="e">
        <f>I95+I96+I97+I99+#REF!+I106+#REF!+I121</f>
        <v>#REF!</v>
      </c>
      <c r="J94" s="32" t="e">
        <f>J95+J96+J97+J99+#REF!+J106+#REF!+J121</f>
        <v>#REF!</v>
      </c>
      <c r="K94" s="33" t="e">
        <f>K95+K96+K97+K99+#REF!+K106+#REF!+K121</f>
        <v>#REF!</v>
      </c>
      <c r="L94" s="34"/>
      <c r="M94" s="35">
        <f>M95+M97+M106+M114+M117+M119+M121</f>
        <v>1417600</v>
      </c>
      <c r="N94" s="34"/>
      <c r="O94" s="42">
        <f t="shared" si="36"/>
        <v>1417600</v>
      </c>
      <c r="P94" s="36"/>
      <c r="Q94" s="42">
        <f t="shared" si="37"/>
        <v>1417600</v>
      </c>
      <c r="R94" s="36"/>
      <c r="S94" s="42">
        <f t="shared" si="38"/>
        <v>1417600</v>
      </c>
      <c r="T94" s="36"/>
      <c r="U94" s="35">
        <f>U95+U97+U100+U104+U102+U106+U108+U110+U112+U114+U117+U119+U121</f>
        <v>1451500</v>
      </c>
      <c r="V94" s="36"/>
      <c r="W94" s="43">
        <f t="shared" si="39"/>
        <v>1451500</v>
      </c>
      <c r="X94" s="26"/>
      <c r="Y94" s="35">
        <f>Y95+Y97+Y100+Y104+Y102+Y106+Y108+Y110+Y112+Y114+Y117+Y119+Y121</f>
        <v>1451500</v>
      </c>
      <c r="Z94" s="26"/>
      <c r="AA94" s="35">
        <f>AA95+AA97+AA100+AA104+AA102+AA106+AA108+AA110+AA112+AA114+AA117+AA119+AA121</f>
        <v>1451500</v>
      </c>
    </row>
    <row r="95" spans="1:27" ht="55.5" customHeight="1" x14ac:dyDescent="0.2">
      <c r="A95" s="55">
        <v>715</v>
      </c>
      <c r="B95" s="55" t="s">
        <v>190</v>
      </c>
      <c r="C95" s="53" t="s">
        <v>191</v>
      </c>
      <c r="D95" s="39">
        <v>100000</v>
      </c>
      <c r="E95" s="31"/>
      <c r="F95" s="31"/>
      <c r="G95" s="31"/>
      <c r="H95" s="31"/>
      <c r="I95" s="31"/>
      <c r="J95" s="45"/>
      <c r="K95" s="47">
        <f>D95+J95</f>
        <v>100000</v>
      </c>
      <c r="L95" s="34"/>
      <c r="M95" s="54">
        <f>M96</f>
        <v>24000</v>
      </c>
      <c r="N95" s="34"/>
      <c r="O95" s="42">
        <f t="shared" si="36"/>
        <v>24000</v>
      </c>
      <c r="P95" s="36"/>
      <c r="Q95" s="42">
        <f t="shared" si="37"/>
        <v>24000</v>
      </c>
      <c r="R95" s="36"/>
      <c r="S95" s="42">
        <f t="shared" si="38"/>
        <v>24000</v>
      </c>
      <c r="T95" s="36"/>
      <c r="U95" s="54">
        <f>U96</f>
        <v>30000</v>
      </c>
      <c r="V95" s="36"/>
      <c r="W95" s="43">
        <f t="shared" si="39"/>
        <v>30000</v>
      </c>
      <c r="X95" s="26"/>
      <c r="Y95" s="54">
        <f>Y96</f>
        <v>30000</v>
      </c>
      <c r="Z95" s="26"/>
      <c r="AA95" s="54">
        <f>AA96</f>
        <v>30000</v>
      </c>
    </row>
    <row r="96" spans="1:27" ht="51.75" customHeight="1" x14ac:dyDescent="0.2">
      <c r="A96" s="27">
        <v>715</v>
      </c>
      <c r="B96" s="27" t="s">
        <v>192</v>
      </c>
      <c r="C96" s="50" t="s">
        <v>193</v>
      </c>
      <c r="D96" s="39">
        <v>5000</v>
      </c>
      <c r="E96" s="31"/>
      <c r="F96" s="31"/>
      <c r="G96" s="31"/>
      <c r="H96" s="31"/>
      <c r="I96" s="31"/>
      <c r="J96" s="45"/>
      <c r="K96" s="47">
        <f>D96+J96</f>
        <v>5000</v>
      </c>
      <c r="L96" s="34"/>
      <c r="M96" s="42">
        <v>24000</v>
      </c>
      <c r="N96" s="34"/>
      <c r="O96" s="42">
        <f t="shared" si="36"/>
        <v>24000</v>
      </c>
      <c r="P96" s="36"/>
      <c r="Q96" s="42">
        <f t="shared" si="37"/>
        <v>24000</v>
      </c>
      <c r="R96" s="36"/>
      <c r="S96" s="42">
        <f t="shared" si="38"/>
        <v>24000</v>
      </c>
      <c r="T96" s="36"/>
      <c r="U96" s="42">
        <v>30000</v>
      </c>
      <c r="V96" s="36"/>
      <c r="W96" s="43">
        <f t="shared" si="39"/>
        <v>30000</v>
      </c>
      <c r="X96" s="26"/>
      <c r="Y96" s="42">
        <v>30000</v>
      </c>
      <c r="Z96" s="26"/>
      <c r="AA96" s="42">
        <v>30000</v>
      </c>
    </row>
    <row r="97" spans="1:27" ht="64.5" customHeight="1" x14ac:dyDescent="0.2">
      <c r="A97" s="27">
        <v>715</v>
      </c>
      <c r="B97" s="55" t="s">
        <v>194</v>
      </c>
      <c r="C97" s="53" t="s">
        <v>195</v>
      </c>
      <c r="D97" s="39">
        <v>5000</v>
      </c>
      <c r="E97" s="48">
        <v>-20000</v>
      </c>
      <c r="F97" s="34"/>
      <c r="G97" s="42">
        <f>D97+F97</f>
        <v>5000</v>
      </c>
      <c r="H97" s="34"/>
      <c r="I97" s="42"/>
      <c r="J97" s="45"/>
      <c r="K97" s="47">
        <f>D97+J97</f>
        <v>5000</v>
      </c>
      <c r="L97" s="34"/>
      <c r="M97" s="54">
        <f>M99</f>
        <v>3000</v>
      </c>
      <c r="N97" s="34"/>
      <c r="O97" s="42">
        <f t="shared" si="36"/>
        <v>3000</v>
      </c>
      <c r="P97" s="36"/>
      <c r="Q97" s="42">
        <f t="shared" si="37"/>
        <v>3000</v>
      </c>
      <c r="R97" s="36"/>
      <c r="S97" s="42">
        <f t="shared" si="38"/>
        <v>3000</v>
      </c>
      <c r="T97" s="36"/>
      <c r="U97" s="54">
        <f>U98+U99</f>
        <v>25000</v>
      </c>
      <c r="V97" s="36"/>
      <c r="W97" s="43">
        <f t="shared" si="39"/>
        <v>25000</v>
      </c>
      <c r="X97" s="26"/>
      <c r="Y97" s="54">
        <f>Y98+Y99</f>
        <v>25000</v>
      </c>
      <c r="Z97" s="26"/>
      <c r="AA97" s="54">
        <f>AA98+AA99</f>
        <v>25000</v>
      </c>
    </row>
    <row r="98" spans="1:27" ht="87.75" customHeight="1" x14ac:dyDescent="0.2">
      <c r="A98" s="27">
        <v>715</v>
      </c>
      <c r="B98" s="27" t="s">
        <v>196</v>
      </c>
      <c r="C98" s="50" t="s">
        <v>197</v>
      </c>
      <c r="D98" s="39"/>
      <c r="E98" s="48"/>
      <c r="F98" s="34"/>
      <c r="G98" s="42"/>
      <c r="H98" s="34"/>
      <c r="I98" s="42"/>
      <c r="J98" s="45"/>
      <c r="K98" s="47"/>
      <c r="L98" s="34"/>
      <c r="M98" s="54"/>
      <c r="N98" s="34"/>
      <c r="O98" s="42"/>
      <c r="P98" s="36"/>
      <c r="Q98" s="42"/>
      <c r="R98" s="36"/>
      <c r="S98" s="42"/>
      <c r="T98" s="36"/>
      <c r="U98" s="42">
        <v>25000</v>
      </c>
      <c r="V98" s="36"/>
      <c r="W98" s="43"/>
      <c r="X98" s="26"/>
      <c r="Y98" s="42">
        <v>25000</v>
      </c>
      <c r="Z98" s="26"/>
      <c r="AA98" s="42">
        <v>25000</v>
      </c>
    </row>
    <row r="99" spans="1:27" ht="102" hidden="1" x14ac:dyDescent="0.2">
      <c r="A99" s="27">
        <v>715</v>
      </c>
      <c r="B99" s="27" t="s">
        <v>198</v>
      </c>
      <c r="C99" s="50" t="s">
        <v>199</v>
      </c>
      <c r="D99" s="39">
        <v>10000</v>
      </c>
      <c r="E99" s="48"/>
      <c r="F99" s="34"/>
      <c r="G99" s="42"/>
      <c r="H99" s="34"/>
      <c r="I99" s="42"/>
      <c r="J99" s="45"/>
      <c r="K99" s="47">
        <f>D99+J99</f>
        <v>10000</v>
      </c>
      <c r="L99" s="34"/>
      <c r="M99" s="42">
        <v>3000</v>
      </c>
      <c r="N99" s="34"/>
      <c r="O99" s="42">
        <f>M99+N99</f>
        <v>3000</v>
      </c>
      <c r="P99" s="36"/>
      <c r="Q99" s="42">
        <f>O99+P99</f>
        <v>3000</v>
      </c>
      <c r="R99" s="36"/>
      <c r="S99" s="42">
        <f>Q99+R99</f>
        <v>3000</v>
      </c>
      <c r="T99" s="36"/>
      <c r="U99" s="42">
        <v>0</v>
      </c>
      <c r="V99" s="36"/>
      <c r="W99" s="43">
        <f>U99+V99</f>
        <v>0</v>
      </c>
      <c r="X99" s="26"/>
      <c r="Y99" s="42">
        <v>0</v>
      </c>
      <c r="Z99" s="26"/>
      <c r="AA99" s="42">
        <v>0</v>
      </c>
    </row>
    <row r="100" spans="1:27" ht="63.75" x14ac:dyDescent="0.2">
      <c r="A100" s="27">
        <v>886</v>
      </c>
      <c r="B100" s="55" t="s">
        <v>200</v>
      </c>
      <c r="C100" s="53" t="s">
        <v>201</v>
      </c>
      <c r="D100" s="39"/>
      <c r="E100" s="48"/>
      <c r="F100" s="34"/>
      <c r="G100" s="42"/>
      <c r="H100" s="34"/>
      <c r="I100" s="42"/>
      <c r="J100" s="45"/>
      <c r="K100" s="47"/>
      <c r="L100" s="34"/>
      <c r="M100" s="42"/>
      <c r="N100" s="34"/>
      <c r="O100" s="42"/>
      <c r="P100" s="36"/>
      <c r="Q100" s="42"/>
      <c r="R100" s="36"/>
      <c r="S100" s="42"/>
      <c r="T100" s="36"/>
      <c r="U100" s="54">
        <f>U101</f>
        <v>9000</v>
      </c>
      <c r="V100" s="36"/>
      <c r="W100" s="43"/>
      <c r="X100" s="26"/>
      <c r="Y100" s="54">
        <f>Y101</f>
        <v>9000</v>
      </c>
      <c r="Z100" s="26"/>
      <c r="AA100" s="54">
        <f>AA101</f>
        <v>9000</v>
      </c>
    </row>
    <row r="101" spans="1:27" ht="79.5" customHeight="1" x14ac:dyDescent="0.2">
      <c r="A101" s="27">
        <v>886</v>
      </c>
      <c r="B101" s="27" t="s">
        <v>202</v>
      </c>
      <c r="C101" s="50" t="s">
        <v>203</v>
      </c>
      <c r="D101" s="39"/>
      <c r="E101" s="48"/>
      <c r="F101" s="34"/>
      <c r="G101" s="42"/>
      <c r="H101" s="34"/>
      <c r="I101" s="42"/>
      <c r="J101" s="45"/>
      <c r="K101" s="47"/>
      <c r="L101" s="34"/>
      <c r="M101" s="42"/>
      <c r="N101" s="34"/>
      <c r="O101" s="42"/>
      <c r="P101" s="36"/>
      <c r="Q101" s="42"/>
      <c r="R101" s="36"/>
      <c r="S101" s="42"/>
      <c r="T101" s="36"/>
      <c r="U101" s="42">
        <v>9000</v>
      </c>
      <c r="V101" s="36"/>
      <c r="W101" s="43"/>
      <c r="X101" s="26"/>
      <c r="Y101" s="42">
        <v>9000</v>
      </c>
      <c r="Z101" s="26"/>
      <c r="AA101" s="42">
        <v>9000</v>
      </c>
    </row>
    <row r="102" spans="1:27" ht="52.5" customHeight="1" x14ac:dyDescent="0.2">
      <c r="A102" s="27">
        <v>886</v>
      </c>
      <c r="B102" s="55" t="s">
        <v>204</v>
      </c>
      <c r="C102" s="53" t="s">
        <v>205</v>
      </c>
      <c r="D102" s="39"/>
      <c r="E102" s="48"/>
      <c r="F102" s="34"/>
      <c r="G102" s="42"/>
      <c r="H102" s="34"/>
      <c r="I102" s="42"/>
      <c r="J102" s="45"/>
      <c r="K102" s="47"/>
      <c r="L102" s="34"/>
      <c r="M102" s="42"/>
      <c r="N102" s="34"/>
      <c r="O102" s="42"/>
      <c r="P102" s="36"/>
      <c r="Q102" s="42"/>
      <c r="R102" s="36"/>
      <c r="S102" s="42"/>
      <c r="T102" s="36"/>
      <c r="U102" s="54">
        <f>U103</f>
        <v>119500</v>
      </c>
      <c r="V102" s="36"/>
      <c r="W102" s="43"/>
      <c r="X102" s="26"/>
      <c r="Y102" s="54">
        <f>Y103</f>
        <v>119500</v>
      </c>
      <c r="Z102" s="26"/>
      <c r="AA102" s="54">
        <f>AA103</f>
        <v>119500</v>
      </c>
    </row>
    <row r="103" spans="1:27" ht="78.75" customHeight="1" x14ac:dyDescent="0.2">
      <c r="A103" s="27">
        <v>886</v>
      </c>
      <c r="B103" s="27" t="s">
        <v>206</v>
      </c>
      <c r="C103" s="50" t="s">
        <v>207</v>
      </c>
      <c r="D103" s="39"/>
      <c r="E103" s="48"/>
      <c r="F103" s="34"/>
      <c r="G103" s="42"/>
      <c r="H103" s="34"/>
      <c r="I103" s="42"/>
      <c r="J103" s="45"/>
      <c r="K103" s="47"/>
      <c r="L103" s="34"/>
      <c r="M103" s="42"/>
      <c r="N103" s="34"/>
      <c r="O103" s="42"/>
      <c r="P103" s="36"/>
      <c r="Q103" s="42"/>
      <c r="R103" s="36"/>
      <c r="S103" s="42"/>
      <c r="T103" s="36"/>
      <c r="U103" s="42">
        <v>119500</v>
      </c>
      <c r="V103" s="36"/>
      <c r="W103" s="43"/>
      <c r="X103" s="57"/>
      <c r="Y103" s="42">
        <v>119500</v>
      </c>
      <c r="Z103" s="57"/>
      <c r="AA103" s="42">
        <v>119500</v>
      </c>
    </row>
    <row r="104" spans="1:27" ht="48.75" customHeight="1" x14ac:dyDescent="0.2">
      <c r="A104" s="27">
        <v>886</v>
      </c>
      <c r="B104" s="55" t="s">
        <v>208</v>
      </c>
      <c r="C104" s="53" t="s">
        <v>209</v>
      </c>
      <c r="D104" s="39"/>
      <c r="E104" s="48"/>
      <c r="F104" s="34"/>
      <c r="G104" s="42"/>
      <c r="H104" s="34"/>
      <c r="I104" s="42"/>
      <c r="J104" s="45"/>
      <c r="K104" s="47"/>
      <c r="L104" s="34"/>
      <c r="M104" s="42"/>
      <c r="N104" s="34"/>
      <c r="O104" s="42"/>
      <c r="P104" s="36"/>
      <c r="Q104" s="42"/>
      <c r="R104" s="36"/>
      <c r="S104" s="42"/>
      <c r="T104" s="36"/>
      <c r="U104" s="54">
        <f>U105</f>
        <v>30000</v>
      </c>
      <c r="V104" s="36"/>
      <c r="W104" s="43"/>
      <c r="X104" s="26"/>
      <c r="Y104" s="54">
        <f>Y105</f>
        <v>30000</v>
      </c>
      <c r="Z104" s="26"/>
      <c r="AA104" s="54">
        <f>AA105</f>
        <v>30000</v>
      </c>
    </row>
    <row r="105" spans="1:27" ht="63" customHeight="1" x14ac:dyDescent="0.2">
      <c r="A105" s="27">
        <v>886</v>
      </c>
      <c r="B105" s="27" t="s">
        <v>210</v>
      </c>
      <c r="C105" s="50" t="s">
        <v>211</v>
      </c>
      <c r="D105" s="39"/>
      <c r="E105" s="48"/>
      <c r="F105" s="34"/>
      <c r="G105" s="42"/>
      <c r="H105" s="34"/>
      <c r="I105" s="42"/>
      <c r="J105" s="45"/>
      <c r="K105" s="47"/>
      <c r="L105" s="34"/>
      <c r="M105" s="42"/>
      <c r="N105" s="34"/>
      <c r="O105" s="42"/>
      <c r="P105" s="36"/>
      <c r="Q105" s="42"/>
      <c r="R105" s="36"/>
      <c r="S105" s="42"/>
      <c r="T105" s="36"/>
      <c r="U105" s="42">
        <v>30000</v>
      </c>
      <c r="V105" s="36"/>
      <c r="W105" s="43"/>
      <c r="X105" s="26"/>
      <c r="Y105" s="42">
        <v>30000</v>
      </c>
      <c r="Z105" s="26"/>
      <c r="AA105" s="42">
        <v>30000</v>
      </c>
    </row>
    <row r="106" spans="1:27" ht="67.5" customHeight="1" x14ac:dyDescent="0.2">
      <c r="A106" s="27">
        <v>715</v>
      </c>
      <c r="B106" s="55" t="s">
        <v>212</v>
      </c>
      <c r="C106" s="53" t="s">
        <v>213</v>
      </c>
      <c r="D106" s="39">
        <v>50000</v>
      </c>
      <c r="E106" s="48"/>
      <c r="F106" s="34"/>
      <c r="G106" s="42"/>
      <c r="H106" s="34"/>
      <c r="I106" s="42"/>
      <c r="J106" s="45"/>
      <c r="K106" s="47">
        <f>D106+J106</f>
        <v>50000</v>
      </c>
      <c r="L106" s="34"/>
      <c r="M106" s="54">
        <f>M107</f>
        <v>80000</v>
      </c>
      <c r="N106" s="34"/>
      <c r="O106" s="42">
        <f>M106+N106</f>
        <v>80000</v>
      </c>
      <c r="P106" s="36"/>
      <c r="Q106" s="42">
        <f>O106+P106</f>
        <v>80000</v>
      </c>
      <c r="R106" s="36"/>
      <c r="S106" s="42">
        <f>Q106+R106</f>
        <v>80000</v>
      </c>
      <c r="T106" s="36"/>
      <c r="U106" s="54">
        <f>U107</f>
        <v>20000</v>
      </c>
      <c r="V106" s="36"/>
      <c r="W106" s="43">
        <f>U106+V106</f>
        <v>20000</v>
      </c>
      <c r="X106" s="26"/>
      <c r="Y106" s="54">
        <f>Y107</f>
        <v>20000</v>
      </c>
      <c r="Z106" s="26"/>
      <c r="AA106" s="54">
        <f>AA107</f>
        <v>20000</v>
      </c>
    </row>
    <row r="107" spans="1:27" ht="102" x14ac:dyDescent="0.2">
      <c r="A107" s="27">
        <v>715</v>
      </c>
      <c r="B107" s="27" t="s">
        <v>214</v>
      </c>
      <c r="C107" s="50" t="s">
        <v>215</v>
      </c>
      <c r="D107" s="39"/>
      <c r="E107" s="48"/>
      <c r="F107" s="34"/>
      <c r="G107" s="42"/>
      <c r="H107" s="34"/>
      <c r="I107" s="42"/>
      <c r="J107" s="45"/>
      <c r="K107" s="47"/>
      <c r="L107" s="34"/>
      <c r="M107" s="42">
        <v>80000</v>
      </c>
      <c r="N107" s="34"/>
      <c r="O107" s="42">
        <f>M107+N107</f>
        <v>80000</v>
      </c>
      <c r="P107" s="36"/>
      <c r="Q107" s="42">
        <f>O107+P107</f>
        <v>80000</v>
      </c>
      <c r="R107" s="36"/>
      <c r="S107" s="42">
        <f>Q107+R107</f>
        <v>80000</v>
      </c>
      <c r="T107" s="36"/>
      <c r="U107" s="42">
        <v>20000</v>
      </c>
      <c r="V107" s="36"/>
      <c r="W107" s="43">
        <f>U107+V107</f>
        <v>20000</v>
      </c>
      <c r="X107" s="26"/>
      <c r="Y107" s="42">
        <v>20000</v>
      </c>
      <c r="Z107" s="26"/>
      <c r="AA107" s="42">
        <v>20000</v>
      </c>
    </row>
    <row r="108" spans="1:27" ht="71.25" customHeight="1" x14ac:dyDescent="0.2">
      <c r="A108" s="27">
        <v>886</v>
      </c>
      <c r="B108" s="55" t="s">
        <v>216</v>
      </c>
      <c r="C108" s="53" t="s">
        <v>217</v>
      </c>
      <c r="D108" s="39"/>
      <c r="E108" s="48"/>
      <c r="F108" s="34"/>
      <c r="G108" s="42"/>
      <c r="H108" s="34"/>
      <c r="I108" s="42"/>
      <c r="J108" s="45"/>
      <c r="K108" s="47"/>
      <c r="L108" s="34"/>
      <c r="M108" s="42"/>
      <c r="N108" s="34"/>
      <c r="O108" s="42"/>
      <c r="P108" s="36"/>
      <c r="Q108" s="42"/>
      <c r="R108" s="36"/>
      <c r="S108" s="42"/>
      <c r="T108" s="36"/>
      <c r="U108" s="54">
        <f>U109</f>
        <v>8000</v>
      </c>
      <c r="V108" s="36"/>
      <c r="W108" s="43"/>
      <c r="X108" s="26"/>
      <c r="Y108" s="54">
        <f>Y109</f>
        <v>8000</v>
      </c>
      <c r="Z108" s="26"/>
      <c r="AA108" s="54">
        <f>AA109</f>
        <v>8000</v>
      </c>
    </row>
    <row r="109" spans="1:27" ht="114.75" x14ac:dyDescent="0.2">
      <c r="A109" s="27">
        <v>886</v>
      </c>
      <c r="B109" s="27" t="s">
        <v>218</v>
      </c>
      <c r="C109" s="50" t="s">
        <v>219</v>
      </c>
      <c r="D109" s="39"/>
      <c r="E109" s="48"/>
      <c r="F109" s="34"/>
      <c r="G109" s="42"/>
      <c r="H109" s="34"/>
      <c r="I109" s="42"/>
      <c r="J109" s="45"/>
      <c r="K109" s="47"/>
      <c r="L109" s="34"/>
      <c r="M109" s="42"/>
      <c r="N109" s="34"/>
      <c r="O109" s="42"/>
      <c r="P109" s="36"/>
      <c r="Q109" s="42"/>
      <c r="R109" s="36"/>
      <c r="S109" s="42"/>
      <c r="T109" s="36"/>
      <c r="U109" s="42">
        <v>8000</v>
      </c>
      <c r="V109" s="36"/>
      <c r="W109" s="43"/>
      <c r="X109" s="26"/>
      <c r="Y109" s="42">
        <v>8000</v>
      </c>
      <c r="Z109" s="26"/>
      <c r="AA109" s="42">
        <v>8000</v>
      </c>
    </row>
    <row r="110" spans="1:27" ht="63.75" x14ac:dyDescent="0.2">
      <c r="A110" s="27">
        <v>886</v>
      </c>
      <c r="B110" s="55" t="s">
        <v>220</v>
      </c>
      <c r="C110" s="53" t="s">
        <v>221</v>
      </c>
      <c r="D110" s="39"/>
      <c r="E110" s="48"/>
      <c r="F110" s="34"/>
      <c r="G110" s="42"/>
      <c r="H110" s="34"/>
      <c r="I110" s="42"/>
      <c r="J110" s="45"/>
      <c r="K110" s="47"/>
      <c r="L110" s="34"/>
      <c r="M110" s="42"/>
      <c r="N110" s="34"/>
      <c r="O110" s="42"/>
      <c r="P110" s="36"/>
      <c r="Q110" s="42"/>
      <c r="R110" s="36"/>
      <c r="S110" s="42"/>
      <c r="T110" s="36"/>
      <c r="U110" s="54">
        <f>U111</f>
        <v>9000</v>
      </c>
      <c r="V110" s="36"/>
      <c r="W110" s="43"/>
      <c r="X110" s="26"/>
      <c r="Y110" s="54">
        <f>Y111</f>
        <v>9000</v>
      </c>
      <c r="Z110" s="26"/>
      <c r="AA110" s="54">
        <f>AA111</f>
        <v>9000</v>
      </c>
    </row>
    <row r="111" spans="1:27" ht="80.25" customHeight="1" x14ac:dyDescent="0.2">
      <c r="A111" s="27">
        <v>886</v>
      </c>
      <c r="B111" s="27" t="s">
        <v>222</v>
      </c>
      <c r="C111" s="50" t="s">
        <v>223</v>
      </c>
      <c r="D111" s="39"/>
      <c r="E111" s="48"/>
      <c r="F111" s="34"/>
      <c r="G111" s="42"/>
      <c r="H111" s="34"/>
      <c r="I111" s="42"/>
      <c r="J111" s="45"/>
      <c r="K111" s="47"/>
      <c r="L111" s="34"/>
      <c r="M111" s="42"/>
      <c r="N111" s="34"/>
      <c r="O111" s="42"/>
      <c r="P111" s="36"/>
      <c r="Q111" s="42"/>
      <c r="R111" s="36"/>
      <c r="S111" s="42"/>
      <c r="T111" s="36"/>
      <c r="U111" s="42">
        <v>9000</v>
      </c>
      <c r="V111" s="36"/>
      <c r="W111" s="43"/>
      <c r="X111" s="26"/>
      <c r="Y111" s="42">
        <v>9000</v>
      </c>
      <c r="Z111" s="26"/>
      <c r="AA111" s="42">
        <v>9000</v>
      </c>
    </row>
    <row r="112" spans="1:27" ht="63.75" x14ac:dyDescent="0.2">
      <c r="A112" s="27">
        <v>886</v>
      </c>
      <c r="B112" s="55" t="s">
        <v>224</v>
      </c>
      <c r="C112" s="53" t="s">
        <v>225</v>
      </c>
      <c r="D112" s="39"/>
      <c r="E112" s="48"/>
      <c r="F112" s="34"/>
      <c r="G112" s="42"/>
      <c r="H112" s="34"/>
      <c r="I112" s="42"/>
      <c r="J112" s="45"/>
      <c r="K112" s="47"/>
      <c r="L112" s="34"/>
      <c r="M112" s="42"/>
      <c r="N112" s="34"/>
      <c r="O112" s="42"/>
      <c r="P112" s="36"/>
      <c r="Q112" s="42"/>
      <c r="R112" s="36"/>
      <c r="S112" s="42"/>
      <c r="T112" s="36"/>
      <c r="U112" s="54">
        <f>U113</f>
        <v>1000</v>
      </c>
      <c r="V112" s="36"/>
      <c r="W112" s="43"/>
      <c r="X112" s="26"/>
      <c r="Y112" s="54">
        <f>Y113</f>
        <v>1000</v>
      </c>
      <c r="Z112" s="26"/>
      <c r="AA112" s="54">
        <f>AA113</f>
        <v>1000</v>
      </c>
    </row>
    <row r="113" spans="1:27" ht="66.75" customHeight="1" x14ac:dyDescent="0.2">
      <c r="A113" s="27">
        <v>886</v>
      </c>
      <c r="B113" s="27" t="s">
        <v>226</v>
      </c>
      <c r="C113" s="50" t="s">
        <v>227</v>
      </c>
      <c r="D113" s="39"/>
      <c r="E113" s="48"/>
      <c r="F113" s="34"/>
      <c r="G113" s="42"/>
      <c r="H113" s="34"/>
      <c r="I113" s="42"/>
      <c r="J113" s="45"/>
      <c r="K113" s="47"/>
      <c r="L113" s="34"/>
      <c r="M113" s="42"/>
      <c r="N113" s="34"/>
      <c r="O113" s="42"/>
      <c r="P113" s="36"/>
      <c r="Q113" s="42"/>
      <c r="R113" s="36"/>
      <c r="S113" s="42"/>
      <c r="T113" s="36"/>
      <c r="U113" s="42">
        <v>1000</v>
      </c>
      <c r="V113" s="36"/>
      <c r="W113" s="43"/>
      <c r="X113" s="26"/>
      <c r="Y113" s="42">
        <v>1000</v>
      </c>
      <c r="Z113" s="26"/>
      <c r="AA113" s="42">
        <v>1000</v>
      </c>
    </row>
    <row r="114" spans="1:27" ht="50.25" customHeight="1" x14ac:dyDescent="0.2">
      <c r="A114" s="27">
        <v>715</v>
      </c>
      <c r="B114" s="55" t="s">
        <v>228</v>
      </c>
      <c r="C114" s="53" t="s">
        <v>229</v>
      </c>
      <c r="D114" s="39"/>
      <c r="E114" s="48"/>
      <c r="F114" s="34"/>
      <c r="G114" s="42"/>
      <c r="H114" s="34"/>
      <c r="I114" s="42"/>
      <c r="J114" s="45"/>
      <c r="K114" s="47"/>
      <c r="L114" s="34"/>
      <c r="M114" s="54">
        <f>M115+M116</f>
        <v>15500</v>
      </c>
      <c r="N114" s="34"/>
      <c r="O114" s="42">
        <f t="shared" ref="O114:O137" si="43">M114+N114</f>
        <v>15500</v>
      </c>
      <c r="P114" s="36"/>
      <c r="Q114" s="42">
        <f t="shared" ref="Q114:Q137" si="44">O114+P114</f>
        <v>15500</v>
      </c>
      <c r="R114" s="36"/>
      <c r="S114" s="42">
        <f t="shared" ref="S114:S135" si="45">Q114+R114</f>
        <v>15500</v>
      </c>
      <c r="T114" s="36"/>
      <c r="U114" s="54">
        <f>U115+U116</f>
        <v>20000</v>
      </c>
      <c r="V114" s="36"/>
      <c r="W114" s="43">
        <f t="shared" ref="W114:W135" si="46">U114+V114</f>
        <v>20000</v>
      </c>
      <c r="X114" s="26"/>
      <c r="Y114" s="54">
        <f>Y115+Y116</f>
        <v>20000</v>
      </c>
      <c r="Z114" s="26"/>
      <c r="AA114" s="54">
        <f>AA115+AA116</f>
        <v>20000</v>
      </c>
    </row>
    <row r="115" spans="1:27" ht="63.75" customHeight="1" x14ac:dyDescent="0.2">
      <c r="A115" s="27">
        <v>715</v>
      </c>
      <c r="B115" s="27" t="s">
        <v>230</v>
      </c>
      <c r="C115" s="50" t="s">
        <v>231</v>
      </c>
      <c r="D115" s="39"/>
      <c r="E115" s="48"/>
      <c r="F115" s="34"/>
      <c r="G115" s="42"/>
      <c r="H115" s="34"/>
      <c r="I115" s="42"/>
      <c r="J115" s="45"/>
      <c r="K115" s="47"/>
      <c r="L115" s="34"/>
      <c r="M115" s="42">
        <v>10000</v>
      </c>
      <c r="N115" s="34"/>
      <c r="O115" s="42">
        <f t="shared" si="43"/>
        <v>10000</v>
      </c>
      <c r="P115" s="36"/>
      <c r="Q115" s="42">
        <f t="shared" si="44"/>
        <v>10000</v>
      </c>
      <c r="R115" s="36"/>
      <c r="S115" s="42">
        <f t="shared" si="45"/>
        <v>10000</v>
      </c>
      <c r="T115" s="36"/>
      <c r="U115" s="42">
        <v>20000</v>
      </c>
      <c r="V115" s="36"/>
      <c r="W115" s="43">
        <f t="shared" si="46"/>
        <v>20000</v>
      </c>
      <c r="X115" s="26"/>
      <c r="Y115" s="42">
        <v>20000</v>
      </c>
      <c r="Z115" s="26"/>
      <c r="AA115" s="42">
        <v>20000</v>
      </c>
    </row>
    <row r="116" spans="1:27" ht="29.25" hidden="1" customHeight="1" x14ac:dyDescent="0.2">
      <c r="A116" s="27">
        <v>715</v>
      </c>
      <c r="B116" s="27" t="s">
        <v>232</v>
      </c>
      <c r="C116" s="50" t="s">
        <v>233</v>
      </c>
      <c r="D116" s="39"/>
      <c r="E116" s="48"/>
      <c r="F116" s="34"/>
      <c r="G116" s="42"/>
      <c r="H116" s="34"/>
      <c r="I116" s="42"/>
      <c r="J116" s="45"/>
      <c r="K116" s="47"/>
      <c r="L116" s="34"/>
      <c r="M116" s="42">
        <v>5500</v>
      </c>
      <c r="N116" s="34"/>
      <c r="O116" s="42">
        <f t="shared" si="43"/>
        <v>5500</v>
      </c>
      <c r="P116" s="36"/>
      <c r="Q116" s="42">
        <f t="shared" si="44"/>
        <v>5500</v>
      </c>
      <c r="R116" s="36"/>
      <c r="S116" s="42">
        <f t="shared" si="45"/>
        <v>5500</v>
      </c>
      <c r="T116" s="36"/>
      <c r="U116" s="42">
        <v>0</v>
      </c>
      <c r="V116" s="36"/>
      <c r="W116" s="43">
        <f t="shared" si="46"/>
        <v>0</v>
      </c>
      <c r="X116" s="26"/>
      <c r="Y116" s="42">
        <v>0</v>
      </c>
      <c r="Z116" s="26"/>
      <c r="AA116" s="42">
        <v>0</v>
      </c>
    </row>
    <row r="117" spans="1:27" ht="78" customHeight="1" x14ac:dyDescent="0.2">
      <c r="A117" s="27">
        <v>715</v>
      </c>
      <c r="B117" s="55" t="s">
        <v>234</v>
      </c>
      <c r="C117" s="53" t="s">
        <v>235</v>
      </c>
      <c r="D117" s="39"/>
      <c r="E117" s="48"/>
      <c r="F117" s="34"/>
      <c r="G117" s="42"/>
      <c r="H117" s="34"/>
      <c r="I117" s="42"/>
      <c r="J117" s="45"/>
      <c r="K117" s="47"/>
      <c r="L117" s="34"/>
      <c r="M117" s="42">
        <f>M118</f>
        <v>587500</v>
      </c>
      <c r="N117" s="34"/>
      <c r="O117" s="42">
        <f t="shared" si="43"/>
        <v>587500</v>
      </c>
      <c r="P117" s="36"/>
      <c r="Q117" s="42">
        <f t="shared" si="44"/>
        <v>587500</v>
      </c>
      <c r="R117" s="36"/>
      <c r="S117" s="42">
        <f t="shared" si="45"/>
        <v>587500</v>
      </c>
      <c r="T117" s="36"/>
      <c r="U117" s="54">
        <f>U118</f>
        <v>30000</v>
      </c>
      <c r="V117" s="36"/>
      <c r="W117" s="43">
        <f t="shared" si="46"/>
        <v>30000</v>
      </c>
      <c r="X117" s="26"/>
      <c r="Y117" s="54">
        <f>Y118</f>
        <v>30000</v>
      </c>
      <c r="Z117" s="26"/>
      <c r="AA117" s="54">
        <f>AA118</f>
        <v>30000</v>
      </c>
    </row>
    <row r="118" spans="1:27" ht="68.25" customHeight="1" x14ac:dyDescent="0.2">
      <c r="A118" s="27">
        <v>715</v>
      </c>
      <c r="B118" s="27" t="s">
        <v>236</v>
      </c>
      <c r="C118" s="50" t="s">
        <v>237</v>
      </c>
      <c r="D118" s="39"/>
      <c r="E118" s="48"/>
      <c r="F118" s="34"/>
      <c r="G118" s="42"/>
      <c r="H118" s="34"/>
      <c r="I118" s="42"/>
      <c r="J118" s="45"/>
      <c r="K118" s="47"/>
      <c r="L118" s="34"/>
      <c r="M118" s="42">
        <v>587500</v>
      </c>
      <c r="N118" s="34"/>
      <c r="O118" s="42">
        <f t="shared" si="43"/>
        <v>587500</v>
      </c>
      <c r="P118" s="36"/>
      <c r="Q118" s="42">
        <f t="shared" si="44"/>
        <v>587500</v>
      </c>
      <c r="R118" s="36"/>
      <c r="S118" s="42">
        <f t="shared" si="45"/>
        <v>587500</v>
      </c>
      <c r="T118" s="36"/>
      <c r="U118" s="42">
        <v>30000</v>
      </c>
      <c r="V118" s="36"/>
      <c r="W118" s="43">
        <f t="shared" si="46"/>
        <v>30000</v>
      </c>
      <c r="X118" s="26"/>
      <c r="Y118" s="42">
        <v>30000</v>
      </c>
      <c r="Z118" s="26"/>
      <c r="AA118" s="42">
        <v>30000</v>
      </c>
    </row>
    <row r="119" spans="1:27" ht="65.25" customHeight="1" x14ac:dyDescent="0.2">
      <c r="A119" s="27">
        <v>715</v>
      </c>
      <c r="B119" s="55" t="s">
        <v>238</v>
      </c>
      <c r="C119" s="53" t="s">
        <v>239</v>
      </c>
      <c r="D119" s="39"/>
      <c r="E119" s="48"/>
      <c r="F119" s="34"/>
      <c r="G119" s="42"/>
      <c r="H119" s="34"/>
      <c r="I119" s="42"/>
      <c r="J119" s="45"/>
      <c r="K119" s="47"/>
      <c r="L119" s="34"/>
      <c r="M119" s="42">
        <f>M120</f>
        <v>207600</v>
      </c>
      <c r="N119" s="34"/>
      <c r="O119" s="42">
        <f t="shared" si="43"/>
        <v>207600</v>
      </c>
      <c r="P119" s="36"/>
      <c r="Q119" s="42">
        <f t="shared" si="44"/>
        <v>207600</v>
      </c>
      <c r="R119" s="36"/>
      <c r="S119" s="42">
        <f t="shared" si="45"/>
        <v>207600</v>
      </c>
      <c r="T119" s="36"/>
      <c r="U119" s="54">
        <f>U120</f>
        <v>350000</v>
      </c>
      <c r="V119" s="36"/>
      <c r="W119" s="43">
        <f t="shared" si="46"/>
        <v>350000</v>
      </c>
      <c r="X119" s="26"/>
      <c r="Y119" s="54">
        <f>Y120</f>
        <v>350000</v>
      </c>
      <c r="Z119" s="26"/>
      <c r="AA119" s="54">
        <f>AA120</f>
        <v>350000</v>
      </c>
    </row>
    <row r="120" spans="1:27" ht="48.75" customHeight="1" x14ac:dyDescent="0.2">
      <c r="A120" s="27">
        <v>715</v>
      </c>
      <c r="B120" s="27" t="s">
        <v>240</v>
      </c>
      <c r="C120" s="50" t="s">
        <v>241</v>
      </c>
      <c r="D120" s="39"/>
      <c r="E120" s="48"/>
      <c r="F120" s="34"/>
      <c r="G120" s="42"/>
      <c r="H120" s="34"/>
      <c r="I120" s="42"/>
      <c r="J120" s="45"/>
      <c r="K120" s="47"/>
      <c r="L120" s="34"/>
      <c r="M120" s="42">
        <v>207600</v>
      </c>
      <c r="N120" s="34"/>
      <c r="O120" s="42">
        <f t="shared" si="43"/>
        <v>207600</v>
      </c>
      <c r="P120" s="36"/>
      <c r="Q120" s="42">
        <f t="shared" si="44"/>
        <v>207600</v>
      </c>
      <c r="R120" s="36"/>
      <c r="S120" s="42">
        <f t="shared" si="45"/>
        <v>207600</v>
      </c>
      <c r="T120" s="36"/>
      <c r="U120" s="42">
        <v>350000</v>
      </c>
      <c r="V120" s="36"/>
      <c r="W120" s="43">
        <f t="shared" si="46"/>
        <v>350000</v>
      </c>
      <c r="X120" s="26"/>
      <c r="Y120" s="42">
        <v>350000</v>
      </c>
      <c r="Z120" s="26"/>
      <c r="AA120" s="42">
        <v>350000</v>
      </c>
    </row>
    <row r="121" spans="1:27" ht="20.25" customHeight="1" x14ac:dyDescent="0.2">
      <c r="A121" s="27">
        <v>715</v>
      </c>
      <c r="B121" s="55" t="s">
        <v>242</v>
      </c>
      <c r="C121" s="53" t="s">
        <v>243</v>
      </c>
      <c r="D121" s="39">
        <f t="shared" ref="D121:K121" si="47">D122</f>
        <v>330000</v>
      </c>
      <c r="E121" s="39">
        <f t="shared" si="47"/>
        <v>0</v>
      </c>
      <c r="F121" s="39">
        <f t="shared" si="47"/>
        <v>0</v>
      </c>
      <c r="G121" s="39">
        <f t="shared" si="47"/>
        <v>330000</v>
      </c>
      <c r="H121" s="39">
        <f t="shared" si="47"/>
        <v>0</v>
      </c>
      <c r="I121" s="39">
        <f t="shared" si="47"/>
        <v>0</v>
      </c>
      <c r="J121" s="40">
        <f t="shared" si="47"/>
        <v>0</v>
      </c>
      <c r="K121" s="41">
        <f t="shared" si="47"/>
        <v>330000</v>
      </c>
      <c r="L121" s="34"/>
      <c r="M121" s="54">
        <f>M122</f>
        <v>500000</v>
      </c>
      <c r="N121" s="34"/>
      <c r="O121" s="42">
        <f t="shared" si="43"/>
        <v>500000</v>
      </c>
      <c r="P121" s="36"/>
      <c r="Q121" s="42">
        <f t="shared" si="44"/>
        <v>500000</v>
      </c>
      <c r="R121" s="36"/>
      <c r="S121" s="42">
        <f t="shared" si="45"/>
        <v>500000</v>
      </c>
      <c r="T121" s="36"/>
      <c r="U121" s="54">
        <f>U122</f>
        <v>800000</v>
      </c>
      <c r="V121" s="36"/>
      <c r="W121" s="43">
        <f t="shared" si="46"/>
        <v>800000</v>
      </c>
      <c r="X121" s="26"/>
      <c r="Y121" s="54">
        <f>Y122</f>
        <v>800000</v>
      </c>
      <c r="Z121" s="26"/>
      <c r="AA121" s="54">
        <f>AA122</f>
        <v>800000</v>
      </c>
    </row>
    <row r="122" spans="1:27" ht="64.5" customHeight="1" x14ac:dyDescent="0.2">
      <c r="A122" s="27">
        <v>715</v>
      </c>
      <c r="B122" s="27" t="s">
        <v>244</v>
      </c>
      <c r="C122" s="50" t="s">
        <v>245</v>
      </c>
      <c r="D122" s="39">
        <v>330000</v>
      </c>
      <c r="E122" s="44"/>
      <c r="F122" s="34"/>
      <c r="G122" s="42">
        <f>D122+F122</f>
        <v>330000</v>
      </c>
      <c r="H122" s="34"/>
      <c r="I122" s="42"/>
      <c r="J122" s="45"/>
      <c r="K122" s="46">
        <f>D122+J122</f>
        <v>330000</v>
      </c>
      <c r="L122" s="34"/>
      <c r="M122" s="42">
        <v>500000</v>
      </c>
      <c r="N122" s="34"/>
      <c r="O122" s="42">
        <f t="shared" si="43"/>
        <v>500000</v>
      </c>
      <c r="P122" s="36"/>
      <c r="Q122" s="42">
        <f t="shared" si="44"/>
        <v>500000</v>
      </c>
      <c r="R122" s="36"/>
      <c r="S122" s="42">
        <f t="shared" si="45"/>
        <v>500000</v>
      </c>
      <c r="T122" s="36"/>
      <c r="U122" s="42">
        <v>800000</v>
      </c>
      <c r="V122" s="36"/>
      <c r="W122" s="43">
        <f t="shared" si="46"/>
        <v>800000</v>
      </c>
      <c r="X122" s="26"/>
      <c r="Y122" s="42">
        <v>800000</v>
      </c>
      <c r="Z122" s="26"/>
      <c r="AA122" s="42">
        <v>800000</v>
      </c>
    </row>
    <row r="123" spans="1:27" ht="21.75" customHeight="1" x14ac:dyDescent="0.2">
      <c r="A123" s="20">
        <v>715</v>
      </c>
      <c r="B123" s="20" t="s">
        <v>246</v>
      </c>
      <c r="C123" s="30" t="s">
        <v>247</v>
      </c>
      <c r="D123" s="31"/>
      <c r="E123" s="44"/>
      <c r="F123" s="34"/>
      <c r="G123" s="42">
        <f>D123+F123</f>
        <v>0</v>
      </c>
      <c r="H123" s="34"/>
      <c r="I123" s="42"/>
      <c r="J123" s="45"/>
      <c r="K123" s="46"/>
      <c r="L123" s="34"/>
      <c r="M123" s="42">
        <f>K123+L123</f>
        <v>0</v>
      </c>
      <c r="N123" s="34"/>
      <c r="O123" s="42">
        <f t="shared" si="43"/>
        <v>0</v>
      </c>
      <c r="P123" s="36"/>
      <c r="Q123" s="42">
        <f t="shared" si="44"/>
        <v>0</v>
      </c>
      <c r="R123" s="36"/>
      <c r="S123" s="42">
        <f t="shared" si="45"/>
        <v>0</v>
      </c>
      <c r="T123" s="36"/>
      <c r="U123" s="42">
        <f>S123+T123</f>
        <v>0</v>
      </c>
      <c r="V123" s="36"/>
      <c r="W123" s="43">
        <f t="shared" si="46"/>
        <v>0</v>
      </c>
      <c r="X123" s="26"/>
      <c r="Y123" s="42">
        <f>W123+X123</f>
        <v>0</v>
      </c>
      <c r="Z123" s="26"/>
      <c r="AA123" s="42">
        <f t="shared" ref="AA123:AA154" si="48">Y123+Z123</f>
        <v>0</v>
      </c>
    </row>
    <row r="124" spans="1:27" ht="31.5" hidden="1" customHeight="1" x14ac:dyDescent="0.2">
      <c r="A124" s="27"/>
      <c r="B124" s="27" t="s">
        <v>248</v>
      </c>
      <c r="C124" s="50" t="s">
        <v>249</v>
      </c>
      <c r="D124" s="56"/>
      <c r="E124" s="44"/>
      <c r="F124" s="34"/>
      <c r="G124" s="42">
        <f>D124+F124</f>
        <v>0</v>
      </c>
      <c r="H124" s="34"/>
      <c r="I124" s="42"/>
      <c r="J124" s="45"/>
      <c r="K124" s="46"/>
      <c r="L124" s="34"/>
      <c r="M124" s="42">
        <f>K124+L124</f>
        <v>0</v>
      </c>
      <c r="N124" s="34"/>
      <c r="O124" s="42">
        <f t="shared" si="43"/>
        <v>0</v>
      </c>
      <c r="P124" s="36"/>
      <c r="Q124" s="42">
        <f t="shared" si="44"/>
        <v>0</v>
      </c>
      <c r="R124" s="36"/>
      <c r="S124" s="42">
        <f t="shared" si="45"/>
        <v>0</v>
      </c>
      <c r="T124" s="36"/>
      <c r="U124" s="42">
        <f>S124+T124</f>
        <v>0</v>
      </c>
      <c r="V124" s="36"/>
      <c r="W124" s="43">
        <f t="shared" si="46"/>
        <v>0</v>
      </c>
      <c r="X124" s="26"/>
      <c r="Y124" s="42">
        <f>W124+X124</f>
        <v>0</v>
      </c>
      <c r="Z124" s="26"/>
      <c r="AA124" s="42">
        <f t="shared" si="48"/>
        <v>0</v>
      </c>
    </row>
    <row r="125" spans="1:27" ht="16.5" hidden="1" customHeight="1" x14ac:dyDescent="0.2">
      <c r="A125" s="27"/>
      <c r="B125" s="27" t="s">
        <v>250</v>
      </c>
      <c r="C125" s="50" t="s">
        <v>251</v>
      </c>
      <c r="D125" s="39"/>
      <c r="E125" s="44"/>
      <c r="F125" s="34"/>
      <c r="G125" s="42">
        <f>D125+F125</f>
        <v>0</v>
      </c>
      <c r="H125" s="34"/>
      <c r="I125" s="42"/>
      <c r="J125" s="45"/>
      <c r="K125" s="46"/>
      <c r="L125" s="34"/>
      <c r="M125" s="42">
        <f>K125+L125</f>
        <v>0</v>
      </c>
      <c r="N125" s="34"/>
      <c r="O125" s="42">
        <f t="shared" si="43"/>
        <v>0</v>
      </c>
      <c r="P125" s="36"/>
      <c r="Q125" s="42">
        <f t="shared" si="44"/>
        <v>0</v>
      </c>
      <c r="R125" s="36"/>
      <c r="S125" s="42">
        <f t="shared" si="45"/>
        <v>0</v>
      </c>
      <c r="T125" s="36"/>
      <c r="U125" s="42">
        <f>S125+T125</f>
        <v>0</v>
      </c>
      <c r="V125" s="36"/>
      <c r="W125" s="43">
        <f t="shared" si="46"/>
        <v>0</v>
      </c>
      <c r="X125" s="26"/>
      <c r="Y125" s="42">
        <f>W125+X125</f>
        <v>0</v>
      </c>
      <c r="Z125" s="26"/>
      <c r="AA125" s="42">
        <f t="shared" si="48"/>
        <v>0</v>
      </c>
    </row>
    <row r="126" spans="1:27" ht="23.25" hidden="1" customHeight="1" x14ac:dyDescent="0.2">
      <c r="A126" s="27"/>
      <c r="B126" s="27" t="s">
        <v>252</v>
      </c>
      <c r="C126" s="50" t="s">
        <v>253</v>
      </c>
      <c r="D126" s="39"/>
      <c r="E126" s="44"/>
      <c r="F126" s="34"/>
      <c r="G126" s="42">
        <f>D126+F126</f>
        <v>0</v>
      </c>
      <c r="H126" s="34"/>
      <c r="I126" s="42"/>
      <c r="J126" s="45"/>
      <c r="K126" s="46"/>
      <c r="L126" s="34"/>
      <c r="M126" s="42">
        <f>K126+L126</f>
        <v>0</v>
      </c>
      <c r="N126" s="34"/>
      <c r="O126" s="42">
        <f t="shared" si="43"/>
        <v>0</v>
      </c>
      <c r="P126" s="36"/>
      <c r="Q126" s="42">
        <f t="shared" si="44"/>
        <v>0</v>
      </c>
      <c r="R126" s="36"/>
      <c r="S126" s="42">
        <f t="shared" si="45"/>
        <v>0</v>
      </c>
      <c r="T126" s="36"/>
      <c r="U126" s="42">
        <f>S126+T126</f>
        <v>0</v>
      </c>
      <c r="V126" s="36"/>
      <c r="W126" s="43">
        <f t="shared" si="46"/>
        <v>0</v>
      </c>
      <c r="X126" s="26"/>
      <c r="Y126" s="42">
        <f>W126+X126</f>
        <v>0</v>
      </c>
      <c r="Z126" s="26"/>
      <c r="AA126" s="42">
        <f t="shared" si="48"/>
        <v>0</v>
      </c>
    </row>
    <row r="127" spans="1:27" ht="22.5" customHeight="1" x14ac:dyDescent="0.2">
      <c r="A127" s="27"/>
      <c r="B127" s="20" t="s">
        <v>254</v>
      </c>
      <c r="C127" s="30" t="s">
        <v>255</v>
      </c>
      <c r="D127" s="31" t="e">
        <f>D128</f>
        <v>#REF!</v>
      </c>
      <c r="E127" s="65"/>
      <c r="F127" s="19"/>
      <c r="G127" s="35"/>
      <c r="H127" s="19"/>
      <c r="I127" s="35"/>
      <c r="J127" s="66" t="e">
        <f>J128</f>
        <v>#REF!</v>
      </c>
      <c r="K127" s="67" t="e">
        <f>K128</f>
        <v>#REF!</v>
      </c>
      <c r="L127" s="34" t="e">
        <f>L128</f>
        <v>#REF!</v>
      </c>
      <c r="M127" s="35">
        <f>M128</f>
        <v>559767207.78999996</v>
      </c>
      <c r="N127" s="19">
        <f>N128+N173</f>
        <v>12933398.449999999</v>
      </c>
      <c r="O127" s="35">
        <f t="shared" si="43"/>
        <v>572700606.24000001</v>
      </c>
      <c r="P127" s="19">
        <f>P128</f>
        <v>-1872618</v>
      </c>
      <c r="Q127" s="35">
        <f t="shared" si="44"/>
        <v>570827988.24000001</v>
      </c>
      <c r="R127" s="19">
        <f>R128+R173+R177</f>
        <v>8799616.9399999976</v>
      </c>
      <c r="S127" s="35">
        <f t="shared" si="45"/>
        <v>579627605.18000007</v>
      </c>
      <c r="T127" s="19">
        <f>T128+T173+T177</f>
        <v>85593089.330000013</v>
      </c>
      <c r="U127" s="35">
        <f>U128+U173+U177</f>
        <v>598138437.46000004</v>
      </c>
      <c r="V127" s="19">
        <f>V128+V173+V177</f>
        <v>4693718.08</v>
      </c>
      <c r="W127" s="37">
        <f t="shared" si="46"/>
        <v>602832155.54000008</v>
      </c>
      <c r="X127" s="35">
        <f>X128+X173+X177</f>
        <v>-990582.99999999977</v>
      </c>
      <c r="Y127" s="35">
        <f>Y128+Y173+Y177</f>
        <v>597147854.46000004</v>
      </c>
      <c r="Z127" s="35">
        <f>Z128+Z173+Z177</f>
        <v>38824823.530000001</v>
      </c>
      <c r="AA127" s="35">
        <f t="shared" si="48"/>
        <v>635972677.99000001</v>
      </c>
    </row>
    <row r="128" spans="1:27" ht="37.5" customHeight="1" x14ac:dyDescent="0.2">
      <c r="A128" s="20"/>
      <c r="B128" s="15" t="s">
        <v>256</v>
      </c>
      <c r="C128" s="68" t="s">
        <v>257</v>
      </c>
      <c r="D128" s="31" t="e">
        <f t="shared" ref="D128:K128" si="49">D129+D132+D139+D166</f>
        <v>#REF!</v>
      </c>
      <c r="E128" s="31" t="e">
        <f t="shared" si="49"/>
        <v>#REF!</v>
      </c>
      <c r="F128" s="31" t="e">
        <f t="shared" si="49"/>
        <v>#REF!</v>
      </c>
      <c r="G128" s="31" t="e">
        <f t="shared" si="49"/>
        <v>#REF!</v>
      </c>
      <c r="H128" s="31" t="e">
        <f t="shared" si="49"/>
        <v>#REF!</v>
      </c>
      <c r="I128" s="31" t="e">
        <f t="shared" si="49"/>
        <v>#REF!</v>
      </c>
      <c r="J128" s="32" t="e">
        <f t="shared" si="49"/>
        <v>#REF!</v>
      </c>
      <c r="K128" s="33" t="e">
        <f t="shared" si="49"/>
        <v>#REF!</v>
      </c>
      <c r="L128" s="34" t="e">
        <f>L132+L139</f>
        <v>#REF!</v>
      </c>
      <c r="M128" s="35">
        <f>M129+M132+M139+M166</f>
        <v>559767207.78999996</v>
      </c>
      <c r="N128" s="19">
        <f>N132+N139+N166</f>
        <v>12648819.43</v>
      </c>
      <c r="O128" s="35">
        <f t="shared" si="43"/>
        <v>572416027.21999991</v>
      </c>
      <c r="P128" s="19">
        <f>P166</f>
        <v>-1872618</v>
      </c>
      <c r="Q128" s="35">
        <f t="shared" si="44"/>
        <v>570543409.21999991</v>
      </c>
      <c r="R128" s="19">
        <f>R166+R129+R132+R139</f>
        <v>8799616.9399999976</v>
      </c>
      <c r="S128" s="35">
        <f t="shared" si="45"/>
        <v>579343026.15999985</v>
      </c>
      <c r="T128" s="19">
        <f>T166+T129+T132+T139</f>
        <v>67688472.330000013</v>
      </c>
      <c r="U128" s="35">
        <f>U129+U132+U139+U166</f>
        <v>598138437.46000004</v>
      </c>
      <c r="V128" s="19">
        <f>V166+V129+V132+V139</f>
        <v>-3117618.52</v>
      </c>
      <c r="W128" s="37">
        <f t="shared" si="46"/>
        <v>595020818.94000006</v>
      </c>
      <c r="X128" s="35">
        <f>X129+X132+X139+X166</f>
        <v>-1117928.2599999998</v>
      </c>
      <c r="Y128" s="35">
        <f>Y129+Y132+Y139+Y166</f>
        <v>597020509.20000005</v>
      </c>
      <c r="Z128" s="35">
        <f>Z129+Z132+Z139+Z166</f>
        <v>54491451.07</v>
      </c>
      <c r="AA128" s="35">
        <f t="shared" si="48"/>
        <v>651511960.2700001</v>
      </c>
    </row>
    <row r="129" spans="1:27" ht="26.25" customHeight="1" x14ac:dyDescent="0.2">
      <c r="A129" s="27">
        <v>705</v>
      </c>
      <c r="B129" s="20" t="s">
        <v>258</v>
      </c>
      <c r="C129" s="69" t="s">
        <v>259</v>
      </c>
      <c r="D129" s="31" t="e">
        <f>D130+#REF!+D131</f>
        <v>#REF!</v>
      </c>
      <c r="E129" s="31" t="e">
        <f>E130+#REF!+E131</f>
        <v>#REF!</v>
      </c>
      <c r="F129" s="31" t="e">
        <f>F130+#REF!+F131</f>
        <v>#REF!</v>
      </c>
      <c r="G129" s="31" t="e">
        <f>G130+#REF!+G131</f>
        <v>#REF!</v>
      </c>
      <c r="H129" s="31" t="e">
        <f>H130+#REF!+H131</f>
        <v>#REF!</v>
      </c>
      <c r="I129" s="31" t="e">
        <f>I130+#REF!+I131</f>
        <v>#REF!</v>
      </c>
      <c r="J129" s="32" t="e">
        <f>J130+#REF!+J131</f>
        <v>#REF!</v>
      </c>
      <c r="K129" s="33" t="e">
        <f>K130+#REF!+K131</f>
        <v>#REF!</v>
      </c>
      <c r="L129" s="34"/>
      <c r="M129" s="35">
        <f>M130+M131</f>
        <v>178783400</v>
      </c>
      <c r="N129" s="34"/>
      <c r="O129" s="42">
        <f t="shared" si="43"/>
        <v>178783400</v>
      </c>
      <c r="P129" s="36"/>
      <c r="Q129" s="35">
        <f t="shared" si="44"/>
        <v>178783400</v>
      </c>
      <c r="R129" s="35">
        <f>R131</f>
        <v>1327363.46</v>
      </c>
      <c r="S129" s="35">
        <f t="shared" si="45"/>
        <v>180110763.46000001</v>
      </c>
      <c r="T129" s="35">
        <f>T131</f>
        <v>1719485.17</v>
      </c>
      <c r="U129" s="35">
        <f>U130+U131</f>
        <v>184953200</v>
      </c>
      <c r="V129" s="35">
        <f>V131</f>
        <v>0</v>
      </c>
      <c r="W129" s="37">
        <f t="shared" si="46"/>
        <v>184953200</v>
      </c>
      <c r="X129" s="26"/>
      <c r="Y129" s="35">
        <f>Y130+Y131</f>
        <v>184953200</v>
      </c>
      <c r="Z129" s="26"/>
      <c r="AA129" s="35">
        <f t="shared" si="48"/>
        <v>184953200</v>
      </c>
    </row>
    <row r="130" spans="1:27" ht="37.5" customHeight="1" x14ac:dyDescent="0.2">
      <c r="A130" s="27">
        <v>705</v>
      </c>
      <c r="B130" s="27" t="s">
        <v>260</v>
      </c>
      <c r="C130" s="50" t="s">
        <v>261</v>
      </c>
      <c r="D130" s="39">
        <v>156595200</v>
      </c>
      <c r="E130" s="44"/>
      <c r="F130" s="34"/>
      <c r="G130" s="42">
        <f>D130+F130</f>
        <v>156595200</v>
      </c>
      <c r="H130" s="34"/>
      <c r="I130" s="42"/>
      <c r="J130" s="45"/>
      <c r="K130" s="47">
        <f>D130+J130</f>
        <v>156595200</v>
      </c>
      <c r="L130" s="34"/>
      <c r="M130" s="42">
        <v>177261400</v>
      </c>
      <c r="N130" s="34"/>
      <c r="O130" s="42">
        <f t="shared" si="43"/>
        <v>177261400</v>
      </c>
      <c r="P130" s="36"/>
      <c r="Q130" s="42">
        <f t="shared" si="44"/>
        <v>177261400</v>
      </c>
      <c r="R130" s="36"/>
      <c r="S130" s="42">
        <f t="shared" si="45"/>
        <v>177261400</v>
      </c>
      <c r="T130" s="36"/>
      <c r="U130" s="42">
        <v>182234200</v>
      </c>
      <c r="V130" s="36"/>
      <c r="W130" s="43">
        <f t="shared" si="46"/>
        <v>182234200</v>
      </c>
      <c r="X130" s="26"/>
      <c r="Y130" s="42">
        <v>182234200</v>
      </c>
      <c r="Z130" s="26"/>
      <c r="AA130" s="42">
        <f t="shared" si="48"/>
        <v>182234200</v>
      </c>
    </row>
    <row r="131" spans="1:27" ht="23.25" customHeight="1" x14ac:dyDescent="0.2">
      <c r="A131" s="27">
        <v>705</v>
      </c>
      <c r="B131" s="27" t="s">
        <v>262</v>
      </c>
      <c r="C131" s="50" t="s">
        <v>263</v>
      </c>
      <c r="D131" s="39">
        <v>14645900</v>
      </c>
      <c r="E131" s="44"/>
      <c r="F131" s="34"/>
      <c r="G131" s="42">
        <f>D131+F131</f>
        <v>14645900</v>
      </c>
      <c r="H131" s="34"/>
      <c r="I131" s="42"/>
      <c r="J131" s="45"/>
      <c r="K131" s="47">
        <f>D131+J131</f>
        <v>14645900</v>
      </c>
      <c r="L131" s="34"/>
      <c r="M131" s="42">
        <v>1522000</v>
      </c>
      <c r="N131" s="34"/>
      <c r="O131" s="42">
        <f t="shared" si="43"/>
        <v>1522000</v>
      </c>
      <c r="P131" s="36"/>
      <c r="Q131" s="42">
        <f t="shared" si="44"/>
        <v>1522000</v>
      </c>
      <c r="R131" s="42">
        <v>1327363.46</v>
      </c>
      <c r="S131" s="42">
        <f t="shared" si="45"/>
        <v>2849363.46</v>
      </c>
      <c r="T131" s="42">
        <v>1719485.17</v>
      </c>
      <c r="U131" s="42">
        <v>2719000</v>
      </c>
      <c r="V131" s="42"/>
      <c r="W131" s="43">
        <f t="shared" si="46"/>
        <v>2719000</v>
      </c>
      <c r="X131" s="26"/>
      <c r="Y131" s="42">
        <v>2719000</v>
      </c>
      <c r="Z131" s="26"/>
      <c r="AA131" s="42">
        <f t="shared" si="48"/>
        <v>2719000</v>
      </c>
    </row>
    <row r="132" spans="1:27" ht="27" customHeight="1" x14ac:dyDescent="0.2">
      <c r="A132" s="27"/>
      <c r="B132" s="20" t="s">
        <v>264</v>
      </c>
      <c r="C132" s="30" t="s">
        <v>265</v>
      </c>
      <c r="D132" s="31" t="e">
        <f>D134+#REF!+#REF!+D136</f>
        <v>#REF!</v>
      </c>
      <c r="E132" s="31" t="e">
        <f>E134+#REF!+#REF!+E136</f>
        <v>#REF!</v>
      </c>
      <c r="F132" s="31" t="e">
        <f>F134+#REF!+#REF!+F136</f>
        <v>#REF!</v>
      </c>
      <c r="G132" s="31" t="e">
        <f>G134+#REF!+#REF!+G136</f>
        <v>#REF!</v>
      </c>
      <c r="H132" s="31"/>
      <c r="I132" s="31"/>
      <c r="J132" s="66" t="e">
        <f>#REF!+J136</f>
        <v>#REF!</v>
      </c>
      <c r="K132" s="67" t="e">
        <f>#REF!+K136</f>
        <v>#REF!</v>
      </c>
      <c r="L132" s="34" t="e">
        <f>#REF!+L135+L136</f>
        <v>#REF!</v>
      </c>
      <c r="M132" s="35">
        <f>M133+M134+M136</f>
        <v>82248002.760000005</v>
      </c>
      <c r="N132" s="19">
        <f>N133+N134+N136</f>
        <v>11622432.33</v>
      </c>
      <c r="O132" s="35">
        <f t="shared" si="43"/>
        <v>93870435.090000004</v>
      </c>
      <c r="P132" s="36"/>
      <c r="Q132" s="35">
        <f t="shared" si="44"/>
        <v>93870435.090000004</v>
      </c>
      <c r="R132" s="35">
        <f>R133+R134+R136</f>
        <v>2535501.7000000002</v>
      </c>
      <c r="S132" s="35">
        <f t="shared" si="45"/>
        <v>96405936.790000007</v>
      </c>
      <c r="T132" s="35">
        <f>T133+T134+T136</f>
        <v>47133112.760000005</v>
      </c>
      <c r="U132" s="35">
        <f>U133+U134+U135+U136</f>
        <v>96461949.840000004</v>
      </c>
      <c r="V132" s="35">
        <f>V133+V134+V136</f>
        <v>-2543281.92</v>
      </c>
      <c r="W132" s="37">
        <f t="shared" si="46"/>
        <v>93918667.920000002</v>
      </c>
      <c r="X132" s="57">
        <f>X136+X133</f>
        <v>-2740431.36</v>
      </c>
      <c r="Y132" s="35">
        <f>Y133+Y134+Y135+Y136</f>
        <v>93721518.480000004</v>
      </c>
      <c r="Z132" s="57">
        <f>Z136+Z133+Z134</f>
        <v>24259172.990000002</v>
      </c>
      <c r="AA132" s="35">
        <f t="shared" si="48"/>
        <v>117980691.47</v>
      </c>
    </row>
    <row r="133" spans="1:27" ht="33" customHeight="1" x14ac:dyDescent="0.2">
      <c r="A133" s="27">
        <v>715</v>
      </c>
      <c r="B133" s="27" t="s">
        <v>266</v>
      </c>
      <c r="C133" s="62" t="s">
        <v>267</v>
      </c>
      <c r="D133" s="31"/>
      <c r="E133" s="31"/>
      <c r="F133" s="31"/>
      <c r="G133" s="31"/>
      <c r="H133" s="31"/>
      <c r="I133" s="31"/>
      <c r="J133" s="66"/>
      <c r="K133" s="67"/>
      <c r="L133" s="34"/>
      <c r="M133" s="42">
        <v>0</v>
      </c>
      <c r="N133" s="34">
        <v>3438173</v>
      </c>
      <c r="O133" s="42">
        <f t="shared" si="43"/>
        <v>3438173</v>
      </c>
      <c r="P133" s="36"/>
      <c r="Q133" s="42">
        <f t="shared" si="44"/>
        <v>3438173</v>
      </c>
      <c r="R133" s="36"/>
      <c r="S133" s="42">
        <f t="shared" si="45"/>
        <v>3438173</v>
      </c>
      <c r="T133" s="36"/>
      <c r="U133" s="42">
        <v>5834399</v>
      </c>
      <c r="V133" s="36"/>
      <c r="W133" s="43">
        <f t="shared" si="46"/>
        <v>5834399</v>
      </c>
      <c r="X133" s="70">
        <v>-5443057</v>
      </c>
      <c r="Y133" s="42">
        <f>U133+X133</f>
        <v>391342</v>
      </c>
      <c r="Z133" s="70"/>
      <c r="AA133" s="42">
        <f t="shared" si="48"/>
        <v>391342</v>
      </c>
    </row>
    <row r="134" spans="1:27" ht="36.75" customHeight="1" x14ac:dyDescent="0.2">
      <c r="A134" s="27">
        <v>715</v>
      </c>
      <c r="B134" s="27" t="s">
        <v>268</v>
      </c>
      <c r="C134" s="50" t="s">
        <v>269</v>
      </c>
      <c r="D134" s="39"/>
      <c r="E134" s="44"/>
      <c r="F134" s="34"/>
      <c r="G134" s="42">
        <f>D134+F134</f>
        <v>0</v>
      </c>
      <c r="H134" s="34"/>
      <c r="I134" s="42"/>
      <c r="J134" s="45"/>
      <c r="K134" s="46"/>
      <c r="L134" s="34"/>
      <c r="M134" s="42">
        <f>K134+L134</f>
        <v>0</v>
      </c>
      <c r="N134" s="34">
        <v>11010450.52</v>
      </c>
      <c r="O134" s="42">
        <f t="shared" si="43"/>
        <v>11010450.52</v>
      </c>
      <c r="P134" s="36"/>
      <c r="Q134" s="42">
        <f t="shared" si="44"/>
        <v>11010450.52</v>
      </c>
      <c r="R134" s="36"/>
      <c r="S134" s="42">
        <f t="shared" si="45"/>
        <v>11010450.52</v>
      </c>
      <c r="T134" s="36"/>
      <c r="U134" s="42">
        <v>4137432.56</v>
      </c>
      <c r="V134" s="42">
        <v>-1349009.18</v>
      </c>
      <c r="W134" s="43">
        <f t="shared" si="46"/>
        <v>2788423.38</v>
      </c>
      <c r="X134" s="26"/>
      <c r="Y134" s="42">
        <v>4137432.56</v>
      </c>
      <c r="Z134" s="26">
        <v>1979795.51</v>
      </c>
      <c r="AA134" s="42">
        <f t="shared" si="48"/>
        <v>6117228.0700000003</v>
      </c>
    </row>
    <row r="135" spans="1:27" ht="32.25" customHeight="1" x14ac:dyDescent="0.2">
      <c r="A135" s="27">
        <v>715</v>
      </c>
      <c r="B135" s="71" t="s">
        <v>270</v>
      </c>
      <c r="C135" s="62" t="s">
        <v>271</v>
      </c>
      <c r="D135" s="39"/>
      <c r="E135" s="44"/>
      <c r="F135" s="34"/>
      <c r="G135" s="42"/>
      <c r="H135" s="34"/>
      <c r="I135" s="42"/>
      <c r="J135" s="72"/>
      <c r="K135" s="47">
        <v>0</v>
      </c>
      <c r="L135" s="34">
        <v>50000</v>
      </c>
      <c r="M135" s="42"/>
      <c r="N135" s="34"/>
      <c r="O135" s="42">
        <f t="shared" si="43"/>
        <v>0</v>
      </c>
      <c r="P135" s="36"/>
      <c r="Q135" s="42">
        <f t="shared" si="44"/>
        <v>0</v>
      </c>
      <c r="R135" s="36"/>
      <c r="S135" s="42">
        <f t="shared" si="45"/>
        <v>0</v>
      </c>
      <c r="T135" s="36"/>
      <c r="U135" s="42">
        <v>1649369.94</v>
      </c>
      <c r="V135" s="36"/>
      <c r="W135" s="43">
        <f t="shared" si="46"/>
        <v>1649369.94</v>
      </c>
      <c r="X135" s="26"/>
      <c r="Y135" s="42">
        <v>1649369.94</v>
      </c>
      <c r="Z135" s="26"/>
      <c r="AA135" s="42">
        <f t="shared" si="48"/>
        <v>1649369.94</v>
      </c>
    </row>
    <row r="136" spans="1:27" ht="24" customHeight="1" x14ac:dyDescent="0.2">
      <c r="A136" s="27"/>
      <c r="B136" s="27" t="s">
        <v>272</v>
      </c>
      <c r="C136" s="62" t="s">
        <v>273</v>
      </c>
      <c r="D136" s="39">
        <f>D137</f>
        <v>8722700</v>
      </c>
      <c r="E136" s="44"/>
      <c r="F136" s="34"/>
      <c r="G136" s="42">
        <f>D136+F136</f>
        <v>8722700</v>
      </c>
      <c r="H136" s="34"/>
      <c r="I136" s="42"/>
      <c r="J136" s="72">
        <f>J137</f>
        <v>23172081.239999998</v>
      </c>
      <c r="K136" s="47">
        <f>K137</f>
        <v>31894781.239999998</v>
      </c>
      <c r="L136" s="34">
        <f>L137</f>
        <v>3483804.65</v>
      </c>
      <c r="M136" s="42">
        <f>M137</f>
        <v>82248002.760000005</v>
      </c>
      <c r="N136" s="34">
        <f>N137</f>
        <v>-2826191.19</v>
      </c>
      <c r="O136" s="42">
        <f t="shared" si="43"/>
        <v>79421811.570000008</v>
      </c>
      <c r="P136" s="36"/>
      <c r="Q136" s="42">
        <f t="shared" si="44"/>
        <v>79421811.570000008</v>
      </c>
      <c r="R136" s="42">
        <f>R137</f>
        <v>2535501.7000000002</v>
      </c>
      <c r="S136" s="42">
        <f>S137+S138</f>
        <v>81957313.270000011</v>
      </c>
      <c r="T136" s="42">
        <f>T137+T138</f>
        <v>47133112.760000005</v>
      </c>
      <c r="U136" s="42">
        <f>U137+U138</f>
        <v>84840748.340000004</v>
      </c>
      <c r="V136" s="42">
        <f>V137+V138</f>
        <v>-1194272.74</v>
      </c>
      <c r="W136" s="43">
        <f>W137+W138</f>
        <v>83646475.600000009</v>
      </c>
      <c r="X136" s="57">
        <f>X137</f>
        <v>2702625.64</v>
      </c>
      <c r="Y136" s="42">
        <f>Y137+Y138</f>
        <v>87543373.980000004</v>
      </c>
      <c r="Z136" s="42">
        <f>Z137</f>
        <v>22279377.48</v>
      </c>
      <c r="AA136" s="42">
        <f t="shared" si="48"/>
        <v>109822751.46000001</v>
      </c>
    </row>
    <row r="137" spans="1:27" ht="25.5" customHeight="1" x14ac:dyDescent="0.2">
      <c r="A137" s="27">
        <v>715</v>
      </c>
      <c r="B137" s="27" t="s">
        <v>274</v>
      </c>
      <c r="C137" s="50" t="s">
        <v>275</v>
      </c>
      <c r="D137" s="39">
        <v>8722700</v>
      </c>
      <c r="E137" s="48"/>
      <c r="F137" s="34"/>
      <c r="G137" s="42">
        <f>D137+F137</f>
        <v>8722700</v>
      </c>
      <c r="H137" s="34"/>
      <c r="I137" s="42"/>
      <c r="J137" s="72">
        <v>23172081.239999998</v>
      </c>
      <c r="K137" s="47">
        <f>D137+J137</f>
        <v>31894781.239999998</v>
      </c>
      <c r="L137" s="34">
        <v>3483804.65</v>
      </c>
      <c r="M137" s="42">
        <v>82248002.760000005</v>
      </c>
      <c r="N137" s="34">
        <v>-2826191.19</v>
      </c>
      <c r="O137" s="42">
        <f t="shared" si="43"/>
        <v>79421811.570000008</v>
      </c>
      <c r="P137" s="57"/>
      <c r="Q137" s="42">
        <f t="shared" si="44"/>
        <v>79421811.570000008</v>
      </c>
      <c r="R137" s="42">
        <v>2535501.7000000002</v>
      </c>
      <c r="S137" s="42">
        <f>Q137+R137</f>
        <v>81957313.270000011</v>
      </c>
      <c r="T137" s="42">
        <v>45635793.560000002</v>
      </c>
      <c r="U137" s="42">
        <v>74072315.340000004</v>
      </c>
      <c r="V137" s="42">
        <v>-1194272.74</v>
      </c>
      <c r="W137" s="43">
        <f>U137+V137</f>
        <v>72878042.600000009</v>
      </c>
      <c r="X137" s="42">
        <v>2702625.64</v>
      </c>
      <c r="Y137" s="42">
        <f>U137+X137</f>
        <v>76774940.980000004</v>
      </c>
      <c r="Z137" s="85">
        <v>22279377.48</v>
      </c>
      <c r="AA137" s="42">
        <f t="shared" si="48"/>
        <v>99054318.460000008</v>
      </c>
    </row>
    <row r="138" spans="1:27" ht="24" customHeight="1" x14ac:dyDescent="0.2">
      <c r="A138" s="27">
        <v>735</v>
      </c>
      <c r="B138" s="27" t="s">
        <v>274</v>
      </c>
      <c r="C138" s="50" t="s">
        <v>275</v>
      </c>
      <c r="D138" s="39"/>
      <c r="E138" s="48"/>
      <c r="F138" s="34"/>
      <c r="G138" s="42"/>
      <c r="H138" s="34"/>
      <c r="I138" s="42"/>
      <c r="J138" s="72"/>
      <c r="K138" s="47"/>
      <c r="L138" s="34"/>
      <c r="M138" s="42"/>
      <c r="N138" s="34"/>
      <c r="O138" s="42"/>
      <c r="P138" s="57"/>
      <c r="Q138" s="42"/>
      <c r="R138" s="42"/>
      <c r="S138" s="42"/>
      <c r="T138" s="42">
        <v>1497319.2</v>
      </c>
      <c r="U138" s="42">
        <v>10768433</v>
      </c>
      <c r="V138" s="42"/>
      <c r="W138" s="43">
        <f>U138+V138</f>
        <v>10768433</v>
      </c>
      <c r="X138" s="36"/>
      <c r="Y138" s="42">
        <v>10768433</v>
      </c>
      <c r="Z138" s="26"/>
      <c r="AA138" s="42">
        <f t="shared" si="48"/>
        <v>10768433</v>
      </c>
    </row>
    <row r="139" spans="1:27" ht="31.5" customHeight="1" x14ac:dyDescent="0.2">
      <c r="A139" s="27"/>
      <c r="B139" s="20" t="s">
        <v>276</v>
      </c>
      <c r="C139" s="69" t="s">
        <v>277</v>
      </c>
      <c r="D139" s="31">
        <f t="shared" ref="D139:K139" si="50">D140+D141+D142+D143+D144+D145+D146+D147+D148+D149+D150+D151+D152+D154+D155+D159+D160+D162+D163+D164</f>
        <v>263117200</v>
      </c>
      <c r="E139" s="31">
        <f t="shared" si="50"/>
        <v>180161500</v>
      </c>
      <c r="F139" s="31">
        <f t="shared" si="50"/>
        <v>0</v>
      </c>
      <c r="G139" s="31">
        <f t="shared" si="50"/>
        <v>250479800</v>
      </c>
      <c r="H139" s="31">
        <f t="shared" si="50"/>
        <v>0</v>
      </c>
      <c r="I139" s="31">
        <f t="shared" si="50"/>
        <v>0</v>
      </c>
      <c r="J139" s="32">
        <f t="shared" si="50"/>
        <v>95.799999999813735</v>
      </c>
      <c r="K139" s="33">
        <f t="shared" si="50"/>
        <v>263117295.80000001</v>
      </c>
      <c r="L139" s="34">
        <f>L146</f>
        <v>-113500</v>
      </c>
      <c r="M139" s="35">
        <f>M146+M159+M160+M162+M163+M164</f>
        <v>268327416.03</v>
      </c>
      <c r="N139" s="19">
        <f>N146</f>
        <v>-20</v>
      </c>
      <c r="O139" s="35">
        <f t="shared" ref="O139:O156" si="51">M139+N139</f>
        <v>268327396.03</v>
      </c>
      <c r="P139" s="36"/>
      <c r="Q139" s="35">
        <f t="shared" ref="Q139:W139" si="52">Q146+Q159+Q160+Q162+Q163+Q164+Q161</f>
        <v>268327396.03</v>
      </c>
      <c r="R139" s="35">
        <f t="shared" si="52"/>
        <v>-3945441</v>
      </c>
      <c r="S139" s="35">
        <f t="shared" si="52"/>
        <v>264381955.03</v>
      </c>
      <c r="T139" s="35">
        <f t="shared" si="52"/>
        <v>15070899</v>
      </c>
      <c r="U139" s="35">
        <f t="shared" si="52"/>
        <v>261503112.40000001</v>
      </c>
      <c r="V139" s="35">
        <f t="shared" si="52"/>
        <v>0</v>
      </c>
      <c r="W139" s="37">
        <f t="shared" si="52"/>
        <v>261503112.40000001</v>
      </c>
      <c r="X139" s="36">
        <f>X146+X164</f>
        <v>0</v>
      </c>
      <c r="Y139" s="35">
        <f>Y146+Y159+Y160+Y162+Y163+Y164+Y161</f>
        <v>261503112.40000001</v>
      </c>
      <c r="Z139" s="36">
        <f>Z146+Z164</f>
        <v>0</v>
      </c>
      <c r="AA139" s="35">
        <f t="shared" si="48"/>
        <v>261503112.40000001</v>
      </c>
    </row>
    <row r="140" spans="1:27" ht="13.5" hidden="1" customHeight="1" x14ac:dyDescent="0.2">
      <c r="A140" s="27"/>
      <c r="B140" s="27" t="s">
        <v>278</v>
      </c>
      <c r="C140" s="50" t="s">
        <v>279</v>
      </c>
      <c r="D140" s="39"/>
      <c r="E140" s="48">
        <v>0</v>
      </c>
      <c r="F140" s="34"/>
      <c r="G140" s="42">
        <f t="shared" ref="G140:G152" si="53">D140+F140</f>
        <v>0</v>
      </c>
      <c r="H140" s="34"/>
      <c r="I140" s="42"/>
      <c r="J140" s="45"/>
      <c r="K140" s="46"/>
      <c r="L140" s="34"/>
      <c r="M140" s="42">
        <f t="shared" ref="M140:M145" si="54">K140+L140</f>
        <v>0</v>
      </c>
      <c r="N140" s="34"/>
      <c r="O140" s="42">
        <f t="shared" si="51"/>
        <v>0</v>
      </c>
      <c r="P140" s="36"/>
      <c r="Q140" s="42">
        <f t="shared" ref="Q140:Q145" si="55">O140+P140</f>
        <v>0</v>
      </c>
      <c r="R140" s="35">
        <f>R147+R160+R162+R163+R164+R165</f>
        <v>16922616</v>
      </c>
      <c r="S140" s="42">
        <f t="shared" ref="S140:S145" si="56">Q140+R140</f>
        <v>16922616</v>
      </c>
      <c r="T140" s="35">
        <f>T147+T160+T162+T163+T164+T165</f>
        <v>0</v>
      </c>
      <c r="U140" s="42">
        <f t="shared" ref="U140:U145" si="57">S140+T140</f>
        <v>16922616</v>
      </c>
      <c r="V140" s="35">
        <f>V147+V160+V162+V163+V164+V165</f>
        <v>0</v>
      </c>
      <c r="W140" s="43">
        <f t="shared" ref="W140:W145" si="58">U140+V140</f>
        <v>16922616</v>
      </c>
      <c r="X140" s="36"/>
      <c r="Y140" s="42">
        <f t="shared" ref="Y140:Y145" si="59">W140+X140</f>
        <v>16922616</v>
      </c>
      <c r="Z140" s="36"/>
      <c r="AA140" s="35">
        <f t="shared" si="48"/>
        <v>16922616</v>
      </c>
    </row>
    <row r="141" spans="1:27" ht="21" hidden="1" customHeight="1" x14ac:dyDescent="0.2">
      <c r="A141" s="27"/>
      <c r="B141" s="27" t="s">
        <v>280</v>
      </c>
      <c r="C141" s="50" t="s">
        <v>281</v>
      </c>
      <c r="D141" s="39">
        <v>0</v>
      </c>
      <c r="E141" s="44"/>
      <c r="F141" s="34">
        <v>-618000</v>
      </c>
      <c r="G141" s="42">
        <f t="shared" si="53"/>
        <v>-618000</v>
      </c>
      <c r="H141" s="34"/>
      <c r="I141" s="42"/>
      <c r="J141" s="45"/>
      <c r="K141" s="46"/>
      <c r="L141" s="34"/>
      <c r="M141" s="42">
        <f t="shared" si="54"/>
        <v>0</v>
      </c>
      <c r="N141" s="34"/>
      <c r="O141" s="42">
        <f t="shared" si="51"/>
        <v>0</v>
      </c>
      <c r="P141" s="36"/>
      <c r="Q141" s="42">
        <f t="shared" si="55"/>
        <v>0</v>
      </c>
      <c r="R141" s="35">
        <f>R148+R162+R163+R164+R165+R166</f>
        <v>25804808.780000001</v>
      </c>
      <c r="S141" s="42">
        <f t="shared" si="56"/>
        <v>25804808.780000001</v>
      </c>
      <c r="T141" s="35">
        <f>T148+T162+T163+T164+T165+T166</f>
        <v>3764975.4</v>
      </c>
      <c r="U141" s="42">
        <f t="shared" si="57"/>
        <v>29569784.18</v>
      </c>
      <c r="V141" s="35">
        <f>V148+V162+V163+V164+V165+V166</f>
        <v>-574336.6</v>
      </c>
      <c r="W141" s="43">
        <f t="shared" si="58"/>
        <v>28995447.579999998</v>
      </c>
      <c r="X141" s="36"/>
      <c r="Y141" s="42">
        <f t="shared" si="59"/>
        <v>28995447.579999998</v>
      </c>
      <c r="Z141" s="36"/>
      <c r="AA141" s="35">
        <f t="shared" si="48"/>
        <v>28995447.579999998</v>
      </c>
    </row>
    <row r="142" spans="1:27" ht="24.75" hidden="1" customHeight="1" x14ac:dyDescent="0.2">
      <c r="A142" s="27"/>
      <c r="B142" s="27"/>
      <c r="C142" s="50"/>
      <c r="D142" s="39"/>
      <c r="E142" s="44"/>
      <c r="F142" s="34"/>
      <c r="G142" s="42">
        <f t="shared" si="53"/>
        <v>0</v>
      </c>
      <c r="H142" s="34"/>
      <c r="I142" s="42"/>
      <c r="J142" s="45"/>
      <c r="K142" s="46"/>
      <c r="L142" s="34"/>
      <c r="M142" s="42">
        <f t="shared" si="54"/>
        <v>0</v>
      </c>
      <c r="N142" s="34"/>
      <c r="O142" s="42">
        <f t="shared" si="51"/>
        <v>0</v>
      </c>
      <c r="P142" s="36"/>
      <c r="Q142" s="42">
        <f t="shared" si="55"/>
        <v>0</v>
      </c>
      <c r="R142" s="35">
        <f>R149+R163+R164+R165+R166+R167</f>
        <v>25804808.780000001</v>
      </c>
      <c r="S142" s="42">
        <f t="shared" si="56"/>
        <v>25804808.780000001</v>
      </c>
      <c r="T142" s="35">
        <f>T149+T163+T164+T165+T166+T167</f>
        <v>3764975.4</v>
      </c>
      <c r="U142" s="42">
        <f t="shared" si="57"/>
        <v>29569784.18</v>
      </c>
      <c r="V142" s="35">
        <f>V149+V163+V164+V165+V166+V167</f>
        <v>-574336.6</v>
      </c>
      <c r="W142" s="43">
        <f t="shared" si="58"/>
        <v>28995447.579999998</v>
      </c>
      <c r="X142" s="36"/>
      <c r="Y142" s="42">
        <f t="shared" si="59"/>
        <v>28995447.579999998</v>
      </c>
      <c r="Z142" s="36"/>
      <c r="AA142" s="35">
        <f t="shared" si="48"/>
        <v>28995447.579999998</v>
      </c>
    </row>
    <row r="143" spans="1:27" ht="0.75" hidden="1" customHeight="1" x14ac:dyDescent="0.2">
      <c r="A143" s="27"/>
      <c r="B143" s="27" t="s">
        <v>282</v>
      </c>
      <c r="C143" s="50" t="s">
        <v>283</v>
      </c>
      <c r="D143" s="39"/>
      <c r="E143" s="44"/>
      <c r="F143" s="34"/>
      <c r="G143" s="42">
        <f t="shared" si="53"/>
        <v>0</v>
      </c>
      <c r="H143" s="34"/>
      <c r="I143" s="42"/>
      <c r="J143" s="45"/>
      <c r="K143" s="46"/>
      <c r="L143" s="34"/>
      <c r="M143" s="42">
        <f t="shared" si="54"/>
        <v>0</v>
      </c>
      <c r="N143" s="34"/>
      <c r="O143" s="42">
        <f t="shared" si="51"/>
        <v>0</v>
      </c>
      <c r="P143" s="36"/>
      <c r="Q143" s="42">
        <f t="shared" si="55"/>
        <v>0</v>
      </c>
      <c r="R143" s="35">
        <f>R150+R164+R165+R166+R167+R168</f>
        <v>25804808.780000001</v>
      </c>
      <c r="S143" s="42">
        <f t="shared" si="56"/>
        <v>25804808.780000001</v>
      </c>
      <c r="T143" s="35">
        <f>T150+T164+T165+T166+T167+T168</f>
        <v>3764975.4</v>
      </c>
      <c r="U143" s="42">
        <f t="shared" si="57"/>
        <v>29569784.18</v>
      </c>
      <c r="V143" s="35">
        <f>V150+V164+V165+V166+V167+V168</f>
        <v>-574336.6</v>
      </c>
      <c r="W143" s="43">
        <f t="shared" si="58"/>
        <v>28995447.579999998</v>
      </c>
      <c r="X143" s="36"/>
      <c r="Y143" s="42">
        <f t="shared" si="59"/>
        <v>28995447.579999998</v>
      </c>
      <c r="Z143" s="36"/>
      <c r="AA143" s="35">
        <f t="shared" si="48"/>
        <v>28995447.579999998</v>
      </c>
    </row>
    <row r="144" spans="1:27" ht="0.75" hidden="1" customHeight="1" x14ac:dyDescent="0.2">
      <c r="A144" s="27"/>
      <c r="B144" s="27" t="s">
        <v>284</v>
      </c>
      <c r="C144" s="50" t="s">
        <v>285</v>
      </c>
      <c r="D144" s="39"/>
      <c r="E144" s="44"/>
      <c r="F144" s="34"/>
      <c r="G144" s="42">
        <f t="shared" si="53"/>
        <v>0</v>
      </c>
      <c r="H144" s="34"/>
      <c r="I144" s="42"/>
      <c r="J144" s="45"/>
      <c r="K144" s="46"/>
      <c r="L144" s="34"/>
      <c r="M144" s="42">
        <f t="shared" si="54"/>
        <v>0</v>
      </c>
      <c r="N144" s="34"/>
      <c r="O144" s="42">
        <f t="shared" si="51"/>
        <v>0</v>
      </c>
      <c r="P144" s="36"/>
      <c r="Q144" s="42">
        <f t="shared" si="55"/>
        <v>0</v>
      </c>
      <c r="R144" s="35">
        <f>R151+R165+R166+R167+R168+R169</f>
        <v>17343500.780000001</v>
      </c>
      <c r="S144" s="42">
        <f t="shared" si="56"/>
        <v>17343500.780000001</v>
      </c>
      <c r="T144" s="35">
        <f>T151+T165+T166+T167+T168+T169</f>
        <v>3764975.4</v>
      </c>
      <c r="U144" s="42">
        <f t="shared" si="57"/>
        <v>21108476.18</v>
      </c>
      <c r="V144" s="35">
        <f>V151+V165+V166+V167+V168+V169</f>
        <v>-574336.6</v>
      </c>
      <c r="W144" s="43">
        <f t="shared" si="58"/>
        <v>20534139.579999998</v>
      </c>
      <c r="X144" s="36"/>
      <c r="Y144" s="42">
        <f t="shared" si="59"/>
        <v>20534139.579999998</v>
      </c>
      <c r="Z144" s="36"/>
      <c r="AA144" s="35">
        <f t="shared" si="48"/>
        <v>20534139.579999998</v>
      </c>
    </row>
    <row r="145" spans="1:27" ht="23.25" hidden="1" customHeight="1" x14ac:dyDescent="0.2">
      <c r="A145" s="27"/>
      <c r="B145" s="27" t="s">
        <v>286</v>
      </c>
      <c r="C145" s="50" t="s">
        <v>287</v>
      </c>
      <c r="D145" s="39">
        <v>0</v>
      </c>
      <c r="E145" s="48">
        <v>0</v>
      </c>
      <c r="F145" s="34"/>
      <c r="G145" s="42">
        <f t="shared" si="53"/>
        <v>0</v>
      </c>
      <c r="H145" s="34"/>
      <c r="I145" s="42"/>
      <c r="J145" s="45"/>
      <c r="K145" s="46"/>
      <c r="L145" s="34"/>
      <c r="M145" s="42">
        <f t="shared" si="54"/>
        <v>0</v>
      </c>
      <c r="N145" s="34"/>
      <c r="O145" s="42">
        <f t="shared" si="51"/>
        <v>0</v>
      </c>
      <c r="P145" s="36"/>
      <c r="Q145" s="42">
        <f t="shared" si="55"/>
        <v>0</v>
      </c>
      <c r="R145" s="35">
        <f>R152+R166+R167+R168+R169+R170</f>
        <v>17764385.559999999</v>
      </c>
      <c r="S145" s="42">
        <f t="shared" si="56"/>
        <v>17764385.559999999</v>
      </c>
      <c r="T145" s="35">
        <f>T152+T166+T167+T168+T169+T170</f>
        <v>7529950.7999999998</v>
      </c>
      <c r="U145" s="42">
        <f t="shared" si="57"/>
        <v>25294336.359999999</v>
      </c>
      <c r="V145" s="35">
        <f>V152+V166+V167+V168+V169+V170</f>
        <v>-1148673.2</v>
      </c>
      <c r="W145" s="43">
        <f t="shared" si="58"/>
        <v>24145663.16</v>
      </c>
      <c r="X145" s="36"/>
      <c r="Y145" s="42">
        <f t="shared" si="59"/>
        <v>24145663.16</v>
      </c>
      <c r="Z145" s="36"/>
      <c r="AA145" s="35">
        <f t="shared" si="48"/>
        <v>24145663.16</v>
      </c>
    </row>
    <row r="146" spans="1:27" ht="39.75" customHeight="1" x14ac:dyDescent="0.2">
      <c r="A146" s="27"/>
      <c r="B146" s="55" t="s">
        <v>288</v>
      </c>
      <c r="C146" s="53" t="s">
        <v>289</v>
      </c>
      <c r="D146" s="39">
        <v>238966800</v>
      </c>
      <c r="E146" s="48">
        <v>180161500</v>
      </c>
      <c r="F146" s="34"/>
      <c r="G146" s="42">
        <f t="shared" si="53"/>
        <v>238966800</v>
      </c>
      <c r="H146" s="34"/>
      <c r="I146" s="42"/>
      <c r="J146" s="72">
        <v>3926600</v>
      </c>
      <c r="K146" s="47">
        <f t="shared" ref="K146:K156" si="60">D146+J146</f>
        <v>242893400</v>
      </c>
      <c r="L146" s="34">
        <v>-113500</v>
      </c>
      <c r="M146" s="42">
        <v>254175849</v>
      </c>
      <c r="N146" s="34">
        <v>-20</v>
      </c>
      <c r="O146" s="42">
        <f t="shared" si="51"/>
        <v>254175829</v>
      </c>
      <c r="P146" s="36"/>
      <c r="Q146" s="42">
        <f t="shared" ref="Q146:W146" si="61">Q157+Q158</f>
        <v>254175829</v>
      </c>
      <c r="R146" s="42">
        <f t="shared" si="61"/>
        <v>-12415829</v>
      </c>
      <c r="S146" s="42">
        <f t="shared" si="61"/>
        <v>241760000</v>
      </c>
      <c r="T146" s="42">
        <f t="shared" si="61"/>
        <v>15070899</v>
      </c>
      <c r="U146" s="42">
        <f t="shared" si="61"/>
        <v>238100800</v>
      </c>
      <c r="V146" s="42">
        <f t="shared" si="61"/>
        <v>0</v>
      </c>
      <c r="W146" s="43">
        <f t="shared" si="61"/>
        <v>238100800</v>
      </c>
      <c r="X146" s="73">
        <f>X157</f>
        <v>80700</v>
      </c>
      <c r="Y146" s="42">
        <f>Y157+Y158</f>
        <v>238181500</v>
      </c>
      <c r="Z146" s="73">
        <f>Z157+Z158</f>
        <v>0</v>
      </c>
      <c r="AA146" s="42">
        <f t="shared" si="48"/>
        <v>238181500</v>
      </c>
    </row>
    <row r="147" spans="1:27" ht="36" hidden="1" customHeight="1" x14ac:dyDescent="0.2">
      <c r="A147" s="27"/>
      <c r="B147" s="27" t="s">
        <v>290</v>
      </c>
      <c r="C147" s="50" t="s">
        <v>291</v>
      </c>
      <c r="D147" s="39"/>
      <c r="E147" s="44"/>
      <c r="F147" s="34"/>
      <c r="G147" s="42">
        <f t="shared" si="53"/>
        <v>0</v>
      </c>
      <c r="H147" s="34"/>
      <c r="I147" s="42"/>
      <c r="J147" s="45"/>
      <c r="K147" s="74">
        <f t="shared" si="60"/>
        <v>0</v>
      </c>
      <c r="L147" s="34"/>
      <c r="M147" s="42"/>
      <c r="N147" s="34"/>
      <c r="O147" s="42">
        <f t="shared" si="51"/>
        <v>0</v>
      </c>
      <c r="P147" s="36"/>
      <c r="Q147" s="42">
        <f t="shared" ref="Q147:Q156" si="62">O147+P147</f>
        <v>0</v>
      </c>
      <c r="R147" s="36"/>
      <c r="S147" s="42">
        <f t="shared" ref="S147:S165" si="63">Q147+R147</f>
        <v>0</v>
      </c>
      <c r="T147" s="36"/>
      <c r="U147" s="42">
        <f t="shared" ref="U147:U156" si="64">S147+T147</f>
        <v>0</v>
      </c>
      <c r="V147" s="36"/>
      <c r="W147" s="43">
        <f t="shared" ref="W147:W165" si="65">U147+V147</f>
        <v>0</v>
      </c>
      <c r="X147" s="36"/>
      <c r="Y147" s="42">
        <f t="shared" ref="Y147:Y156" si="66">W147+X147</f>
        <v>0</v>
      </c>
      <c r="Z147" s="36"/>
      <c r="AA147" s="42">
        <f t="shared" si="48"/>
        <v>0</v>
      </c>
    </row>
    <row r="148" spans="1:27" ht="3" hidden="1" customHeight="1" x14ac:dyDescent="0.2">
      <c r="A148" s="27"/>
      <c r="B148" s="27" t="s">
        <v>292</v>
      </c>
      <c r="C148" s="50" t="s">
        <v>293</v>
      </c>
      <c r="D148" s="39">
        <v>0</v>
      </c>
      <c r="E148" s="44"/>
      <c r="F148" s="34"/>
      <c r="G148" s="42">
        <f t="shared" si="53"/>
        <v>0</v>
      </c>
      <c r="H148" s="34"/>
      <c r="I148" s="42"/>
      <c r="J148" s="45"/>
      <c r="K148" s="74">
        <f t="shared" si="60"/>
        <v>0</v>
      </c>
      <c r="L148" s="34"/>
      <c r="M148" s="42"/>
      <c r="N148" s="34"/>
      <c r="O148" s="42">
        <f t="shared" si="51"/>
        <v>0</v>
      </c>
      <c r="P148" s="36"/>
      <c r="Q148" s="42">
        <f t="shared" si="62"/>
        <v>0</v>
      </c>
      <c r="R148" s="36"/>
      <c r="S148" s="42">
        <f t="shared" si="63"/>
        <v>0</v>
      </c>
      <c r="T148" s="36"/>
      <c r="U148" s="42">
        <f t="shared" si="64"/>
        <v>0</v>
      </c>
      <c r="V148" s="36"/>
      <c r="W148" s="43">
        <f t="shared" si="65"/>
        <v>0</v>
      </c>
      <c r="X148" s="36"/>
      <c r="Y148" s="42">
        <f t="shared" si="66"/>
        <v>0</v>
      </c>
      <c r="Z148" s="36"/>
      <c r="AA148" s="42">
        <f t="shared" si="48"/>
        <v>0</v>
      </c>
    </row>
    <row r="149" spans="1:27" ht="0.75" hidden="1" customHeight="1" x14ac:dyDescent="0.2">
      <c r="A149" s="27"/>
      <c r="B149" s="27" t="s">
        <v>294</v>
      </c>
      <c r="C149" s="50" t="s">
        <v>295</v>
      </c>
      <c r="D149" s="39"/>
      <c r="E149" s="44"/>
      <c r="F149" s="34"/>
      <c r="G149" s="42">
        <f t="shared" si="53"/>
        <v>0</v>
      </c>
      <c r="H149" s="34"/>
      <c r="I149" s="42">
        <f>D149+H149</f>
        <v>0</v>
      </c>
      <c r="J149" s="45"/>
      <c r="K149" s="74">
        <f t="shared" si="60"/>
        <v>0</v>
      </c>
      <c r="L149" s="34"/>
      <c r="M149" s="42"/>
      <c r="N149" s="34"/>
      <c r="O149" s="42">
        <f t="shared" si="51"/>
        <v>0</v>
      </c>
      <c r="P149" s="36"/>
      <c r="Q149" s="42">
        <f t="shared" si="62"/>
        <v>0</v>
      </c>
      <c r="R149" s="36"/>
      <c r="S149" s="42">
        <f t="shared" si="63"/>
        <v>0</v>
      </c>
      <c r="T149" s="36"/>
      <c r="U149" s="42">
        <f t="shared" si="64"/>
        <v>0</v>
      </c>
      <c r="V149" s="36"/>
      <c r="W149" s="43">
        <f t="shared" si="65"/>
        <v>0</v>
      </c>
      <c r="X149" s="36"/>
      <c r="Y149" s="42">
        <f t="shared" si="66"/>
        <v>0</v>
      </c>
      <c r="Z149" s="36"/>
      <c r="AA149" s="42">
        <f t="shared" si="48"/>
        <v>0</v>
      </c>
    </row>
    <row r="150" spans="1:27" ht="48.75" hidden="1" customHeight="1" x14ac:dyDescent="0.2">
      <c r="A150" s="27">
        <v>700</v>
      </c>
      <c r="B150" s="27" t="s">
        <v>296</v>
      </c>
      <c r="C150" s="50" t="s">
        <v>297</v>
      </c>
      <c r="D150" s="39"/>
      <c r="E150" s="44"/>
      <c r="F150" s="34"/>
      <c r="G150" s="42">
        <f t="shared" si="53"/>
        <v>0</v>
      </c>
      <c r="H150" s="34"/>
      <c r="I150" s="42">
        <f>D150+H150</f>
        <v>0</v>
      </c>
      <c r="J150" s="45"/>
      <c r="K150" s="74">
        <f t="shared" si="60"/>
        <v>0</v>
      </c>
      <c r="L150" s="34"/>
      <c r="M150" s="42"/>
      <c r="N150" s="34"/>
      <c r="O150" s="42">
        <f t="shared" si="51"/>
        <v>0</v>
      </c>
      <c r="P150" s="36"/>
      <c r="Q150" s="42">
        <f t="shared" si="62"/>
        <v>0</v>
      </c>
      <c r="R150" s="36"/>
      <c r="S150" s="42">
        <f t="shared" si="63"/>
        <v>0</v>
      </c>
      <c r="T150" s="36"/>
      <c r="U150" s="42">
        <f t="shared" si="64"/>
        <v>0</v>
      </c>
      <c r="V150" s="36"/>
      <c r="W150" s="43">
        <f t="shared" si="65"/>
        <v>0</v>
      </c>
      <c r="X150" s="36"/>
      <c r="Y150" s="42">
        <f t="shared" si="66"/>
        <v>0</v>
      </c>
      <c r="Z150" s="36"/>
      <c r="AA150" s="42">
        <f t="shared" si="48"/>
        <v>0</v>
      </c>
    </row>
    <row r="151" spans="1:27" ht="41.25" hidden="1" customHeight="1" x14ac:dyDescent="0.2">
      <c r="A151" s="27"/>
      <c r="B151" s="27" t="s">
        <v>298</v>
      </c>
      <c r="C151" s="50" t="s">
        <v>299</v>
      </c>
      <c r="D151" s="39"/>
      <c r="E151" s="44"/>
      <c r="F151" s="34"/>
      <c r="G151" s="42">
        <f t="shared" si="53"/>
        <v>0</v>
      </c>
      <c r="H151" s="34"/>
      <c r="I151" s="42">
        <f>D151+H151</f>
        <v>0</v>
      </c>
      <c r="J151" s="45"/>
      <c r="K151" s="74">
        <f t="shared" si="60"/>
        <v>0</v>
      </c>
      <c r="L151" s="34"/>
      <c r="M151" s="42"/>
      <c r="N151" s="34"/>
      <c r="O151" s="42">
        <f t="shared" si="51"/>
        <v>0</v>
      </c>
      <c r="P151" s="36"/>
      <c r="Q151" s="42">
        <f t="shared" si="62"/>
        <v>0</v>
      </c>
      <c r="R151" s="36"/>
      <c r="S151" s="42">
        <f t="shared" si="63"/>
        <v>0</v>
      </c>
      <c r="T151" s="36"/>
      <c r="U151" s="42">
        <f t="shared" si="64"/>
        <v>0</v>
      </c>
      <c r="V151" s="36"/>
      <c r="W151" s="43">
        <f t="shared" si="65"/>
        <v>0</v>
      </c>
      <c r="X151" s="36"/>
      <c r="Y151" s="42">
        <f t="shared" si="66"/>
        <v>0</v>
      </c>
      <c r="Z151" s="36"/>
      <c r="AA151" s="42">
        <f t="shared" si="48"/>
        <v>0</v>
      </c>
    </row>
    <row r="152" spans="1:27" ht="0.75" hidden="1" customHeight="1" x14ac:dyDescent="0.2">
      <c r="A152" s="27"/>
      <c r="B152" s="27" t="s">
        <v>300</v>
      </c>
      <c r="C152" s="50" t="s">
        <v>301</v>
      </c>
      <c r="D152" s="39"/>
      <c r="E152" s="44"/>
      <c r="F152" s="34"/>
      <c r="G152" s="42">
        <f t="shared" si="53"/>
        <v>0</v>
      </c>
      <c r="H152" s="34"/>
      <c r="I152" s="42">
        <f>D152+H152</f>
        <v>0</v>
      </c>
      <c r="J152" s="45"/>
      <c r="K152" s="74">
        <f t="shared" si="60"/>
        <v>0</v>
      </c>
      <c r="L152" s="34"/>
      <c r="M152" s="42"/>
      <c r="N152" s="34"/>
      <c r="O152" s="42">
        <f t="shared" si="51"/>
        <v>0</v>
      </c>
      <c r="P152" s="36"/>
      <c r="Q152" s="42">
        <f t="shared" si="62"/>
        <v>0</v>
      </c>
      <c r="R152" s="36"/>
      <c r="S152" s="42">
        <f t="shared" si="63"/>
        <v>0</v>
      </c>
      <c r="T152" s="36"/>
      <c r="U152" s="42">
        <f t="shared" si="64"/>
        <v>0</v>
      </c>
      <c r="V152" s="36"/>
      <c r="W152" s="43">
        <f t="shared" si="65"/>
        <v>0</v>
      </c>
      <c r="X152" s="36"/>
      <c r="Y152" s="42">
        <f t="shared" si="66"/>
        <v>0</v>
      </c>
      <c r="Z152" s="36"/>
      <c r="AA152" s="42">
        <f t="shared" si="48"/>
        <v>0</v>
      </c>
    </row>
    <row r="153" spans="1:27" ht="0.75" hidden="1" customHeight="1" x14ac:dyDescent="0.2">
      <c r="A153" s="27"/>
      <c r="B153" s="27"/>
      <c r="C153" s="50"/>
      <c r="D153" s="39"/>
      <c r="E153" s="44"/>
      <c r="F153" s="34"/>
      <c r="G153" s="42"/>
      <c r="H153" s="34"/>
      <c r="I153" s="42"/>
      <c r="J153" s="45"/>
      <c r="K153" s="74">
        <f t="shared" si="60"/>
        <v>0</v>
      </c>
      <c r="L153" s="34"/>
      <c r="M153" s="42"/>
      <c r="N153" s="34"/>
      <c r="O153" s="42">
        <f t="shared" si="51"/>
        <v>0</v>
      </c>
      <c r="P153" s="36"/>
      <c r="Q153" s="42">
        <f t="shared" si="62"/>
        <v>0</v>
      </c>
      <c r="R153" s="36"/>
      <c r="S153" s="42">
        <f t="shared" si="63"/>
        <v>0</v>
      </c>
      <c r="T153" s="36"/>
      <c r="U153" s="42">
        <f t="shared" si="64"/>
        <v>0</v>
      </c>
      <c r="V153" s="36"/>
      <c r="W153" s="43">
        <f t="shared" si="65"/>
        <v>0</v>
      </c>
      <c r="X153" s="36"/>
      <c r="Y153" s="42">
        <f t="shared" si="66"/>
        <v>0</v>
      </c>
      <c r="Z153" s="36"/>
      <c r="AA153" s="42">
        <f t="shared" si="48"/>
        <v>0</v>
      </c>
    </row>
    <row r="154" spans="1:27" ht="55.5" hidden="1" customHeight="1" x14ac:dyDescent="0.2">
      <c r="A154" s="27"/>
      <c r="B154" s="27" t="s">
        <v>302</v>
      </c>
      <c r="C154" s="50" t="s">
        <v>303</v>
      </c>
      <c r="D154" s="39">
        <v>0</v>
      </c>
      <c r="E154" s="44"/>
      <c r="F154" s="34"/>
      <c r="G154" s="42">
        <f>D154+F154</f>
        <v>0</v>
      </c>
      <c r="H154" s="34"/>
      <c r="I154" s="42"/>
      <c r="J154" s="45"/>
      <c r="K154" s="74">
        <f t="shared" si="60"/>
        <v>0</v>
      </c>
      <c r="L154" s="34"/>
      <c r="M154" s="42"/>
      <c r="N154" s="34"/>
      <c r="O154" s="42">
        <f t="shared" si="51"/>
        <v>0</v>
      </c>
      <c r="P154" s="36"/>
      <c r="Q154" s="42">
        <f t="shared" si="62"/>
        <v>0</v>
      </c>
      <c r="R154" s="36"/>
      <c r="S154" s="42">
        <f t="shared" si="63"/>
        <v>0</v>
      </c>
      <c r="T154" s="36"/>
      <c r="U154" s="42">
        <f t="shared" si="64"/>
        <v>0</v>
      </c>
      <c r="V154" s="36"/>
      <c r="W154" s="43">
        <f t="shared" si="65"/>
        <v>0</v>
      </c>
      <c r="X154" s="36"/>
      <c r="Y154" s="42">
        <f t="shared" si="66"/>
        <v>0</v>
      </c>
      <c r="Z154" s="36"/>
      <c r="AA154" s="42">
        <f t="shared" si="48"/>
        <v>0</v>
      </c>
    </row>
    <row r="155" spans="1:27" ht="0.75" hidden="1" customHeight="1" x14ac:dyDescent="0.2">
      <c r="A155" s="27"/>
      <c r="B155" s="27" t="s">
        <v>304</v>
      </c>
      <c r="C155" s="50" t="s">
        <v>305</v>
      </c>
      <c r="D155" s="39">
        <v>0</v>
      </c>
      <c r="E155" s="44"/>
      <c r="F155" s="34"/>
      <c r="G155" s="42">
        <f>D155+F155</f>
        <v>0</v>
      </c>
      <c r="H155" s="34"/>
      <c r="I155" s="42"/>
      <c r="J155" s="45"/>
      <c r="K155" s="74">
        <f t="shared" si="60"/>
        <v>0</v>
      </c>
      <c r="L155" s="34"/>
      <c r="M155" s="42"/>
      <c r="N155" s="34"/>
      <c r="O155" s="42">
        <f t="shared" si="51"/>
        <v>0</v>
      </c>
      <c r="P155" s="36"/>
      <c r="Q155" s="42">
        <f t="shared" si="62"/>
        <v>0</v>
      </c>
      <c r="R155" s="36"/>
      <c r="S155" s="42">
        <f t="shared" si="63"/>
        <v>0</v>
      </c>
      <c r="T155" s="36"/>
      <c r="U155" s="42">
        <f t="shared" si="64"/>
        <v>0</v>
      </c>
      <c r="V155" s="36"/>
      <c r="W155" s="43">
        <f t="shared" si="65"/>
        <v>0</v>
      </c>
      <c r="X155" s="36"/>
      <c r="Y155" s="42">
        <f t="shared" si="66"/>
        <v>0</v>
      </c>
      <c r="Z155" s="36"/>
      <c r="AA155" s="42">
        <f t="shared" ref="AA155:AA180" si="67">Y155+Z155</f>
        <v>0</v>
      </c>
    </row>
    <row r="156" spans="1:27" ht="12.75" hidden="1" customHeight="1" x14ac:dyDescent="0.2">
      <c r="A156" s="27"/>
      <c r="B156" s="27" t="s">
        <v>306</v>
      </c>
      <c r="C156" s="50" t="s">
        <v>307</v>
      </c>
      <c r="D156" s="39"/>
      <c r="E156" s="44"/>
      <c r="F156" s="34"/>
      <c r="G156" s="42">
        <v>0</v>
      </c>
      <c r="H156" s="34"/>
      <c r="I156" s="42"/>
      <c r="J156" s="45"/>
      <c r="K156" s="74">
        <f t="shared" si="60"/>
        <v>0</v>
      </c>
      <c r="L156" s="34"/>
      <c r="M156" s="42"/>
      <c r="N156" s="34"/>
      <c r="O156" s="42">
        <f t="shared" si="51"/>
        <v>0</v>
      </c>
      <c r="P156" s="36"/>
      <c r="Q156" s="42">
        <f t="shared" si="62"/>
        <v>0</v>
      </c>
      <c r="R156" s="36"/>
      <c r="S156" s="42">
        <f t="shared" si="63"/>
        <v>0</v>
      </c>
      <c r="T156" s="36"/>
      <c r="U156" s="42">
        <f t="shared" si="64"/>
        <v>0</v>
      </c>
      <c r="V156" s="36"/>
      <c r="W156" s="43">
        <f t="shared" si="65"/>
        <v>0</v>
      </c>
      <c r="X156" s="36"/>
      <c r="Y156" s="42">
        <f t="shared" si="66"/>
        <v>0</v>
      </c>
      <c r="Z156" s="36"/>
      <c r="AA156" s="42">
        <f t="shared" si="67"/>
        <v>0</v>
      </c>
    </row>
    <row r="157" spans="1:27" ht="36.75" customHeight="1" x14ac:dyDescent="0.2">
      <c r="A157" s="27">
        <v>715</v>
      </c>
      <c r="B157" s="27" t="s">
        <v>288</v>
      </c>
      <c r="C157" s="50" t="s">
        <v>289</v>
      </c>
      <c r="D157" s="39"/>
      <c r="E157" s="44"/>
      <c r="F157" s="34"/>
      <c r="G157" s="42"/>
      <c r="H157" s="34"/>
      <c r="I157" s="42"/>
      <c r="J157" s="45"/>
      <c r="K157" s="74"/>
      <c r="L157" s="34"/>
      <c r="M157" s="42"/>
      <c r="N157" s="34"/>
      <c r="O157" s="42"/>
      <c r="P157" s="36"/>
      <c r="Q157" s="42">
        <v>14393029</v>
      </c>
      <c r="R157" s="42">
        <v>-9812729</v>
      </c>
      <c r="S157" s="42">
        <f t="shared" si="63"/>
        <v>4580300</v>
      </c>
      <c r="T157" s="42">
        <v>0</v>
      </c>
      <c r="U157" s="42">
        <v>4186100</v>
      </c>
      <c r="V157" s="42">
        <v>0</v>
      </c>
      <c r="W157" s="43">
        <f t="shared" si="65"/>
        <v>4186100</v>
      </c>
      <c r="X157" s="73">
        <v>80700</v>
      </c>
      <c r="Y157" s="42">
        <f>U157+X157</f>
        <v>4266800</v>
      </c>
      <c r="Z157" s="73"/>
      <c r="AA157" s="42">
        <f t="shared" si="67"/>
        <v>4266800</v>
      </c>
    </row>
    <row r="158" spans="1:27" ht="42.75" customHeight="1" x14ac:dyDescent="0.25">
      <c r="A158" s="27">
        <v>735</v>
      </c>
      <c r="B158" s="27" t="s">
        <v>288</v>
      </c>
      <c r="C158" s="50" t="s">
        <v>289</v>
      </c>
      <c r="D158" s="39"/>
      <c r="E158" s="44"/>
      <c r="F158" s="34"/>
      <c r="G158" s="42"/>
      <c r="H158" s="34"/>
      <c r="I158" s="42"/>
      <c r="J158" s="45"/>
      <c r="K158" s="74"/>
      <c r="L158" s="34"/>
      <c r="M158" s="42"/>
      <c r="N158" s="34"/>
      <c r="O158" s="42"/>
      <c r="P158" s="36"/>
      <c r="Q158" s="42">
        <v>239782800</v>
      </c>
      <c r="R158" s="42">
        <v>-2603100</v>
      </c>
      <c r="S158" s="42">
        <f t="shared" si="63"/>
        <v>237179700</v>
      </c>
      <c r="T158" s="42">
        <v>15070899</v>
      </c>
      <c r="U158" s="42">
        <v>233914700</v>
      </c>
      <c r="V158" s="42"/>
      <c r="W158" s="43">
        <f t="shared" si="65"/>
        <v>233914700</v>
      </c>
      <c r="X158" s="36"/>
      <c r="Y158" s="42">
        <v>233914700</v>
      </c>
      <c r="Z158" s="83">
        <v>0</v>
      </c>
      <c r="AA158" s="42">
        <f t="shared" si="67"/>
        <v>233914700</v>
      </c>
    </row>
    <row r="159" spans="1:27" ht="62.25" customHeight="1" x14ac:dyDescent="0.2">
      <c r="A159" s="27">
        <v>715</v>
      </c>
      <c r="B159" s="27" t="s">
        <v>308</v>
      </c>
      <c r="C159" s="50" t="s">
        <v>309</v>
      </c>
      <c r="D159" s="39">
        <v>11018700</v>
      </c>
      <c r="E159" s="44"/>
      <c r="F159" s="34"/>
      <c r="G159" s="42"/>
      <c r="H159" s="34"/>
      <c r="I159" s="42"/>
      <c r="J159" s="45"/>
      <c r="K159" s="47">
        <f>D159+J159</f>
        <v>11018700</v>
      </c>
      <c r="L159" s="34"/>
      <c r="M159" s="42">
        <v>11114274.6</v>
      </c>
      <c r="N159" s="34"/>
      <c r="O159" s="42">
        <f>M159+N159</f>
        <v>11114274.6</v>
      </c>
      <c r="P159" s="36"/>
      <c r="Q159" s="42">
        <f>O159+P159</f>
        <v>11114274.6</v>
      </c>
      <c r="R159" s="36"/>
      <c r="S159" s="42">
        <f t="shared" si="63"/>
        <v>11114274.6</v>
      </c>
      <c r="T159" s="36"/>
      <c r="U159" s="42">
        <v>12777367.68</v>
      </c>
      <c r="V159" s="36"/>
      <c r="W159" s="43">
        <f t="shared" si="65"/>
        <v>12777367.68</v>
      </c>
      <c r="X159" s="36"/>
      <c r="Y159" s="42">
        <v>12777367.68</v>
      </c>
      <c r="Z159" s="36"/>
      <c r="AA159" s="42">
        <f t="shared" si="67"/>
        <v>12777367.68</v>
      </c>
    </row>
    <row r="160" spans="1:27" ht="66" customHeight="1" x14ac:dyDescent="0.2">
      <c r="A160" s="27">
        <v>715</v>
      </c>
      <c r="B160" s="27" t="s">
        <v>310</v>
      </c>
      <c r="C160" s="50" t="s">
        <v>311</v>
      </c>
      <c r="D160" s="39">
        <v>3700</v>
      </c>
      <c r="E160" s="44"/>
      <c r="F160" s="34"/>
      <c r="G160" s="42"/>
      <c r="H160" s="34"/>
      <c r="I160" s="42"/>
      <c r="J160" s="45"/>
      <c r="K160" s="47">
        <f>D160+J160</f>
        <v>3700</v>
      </c>
      <c r="L160" s="34"/>
      <c r="M160" s="42">
        <v>4500</v>
      </c>
      <c r="N160" s="34"/>
      <c r="O160" s="42">
        <f>M160+N160</f>
        <v>4500</v>
      </c>
      <c r="P160" s="36"/>
      <c r="Q160" s="42">
        <f>O160+P160</f>
        <v>4500</v>
      </c>
      <c r="R160" s="36"/>
      <c r="S160" s="42">
        <f t="shared" si="63"/>
        <v>4500</v>
      </c>
      <c r="T160" s="36"/>
      <c r="U160" s="42">
        <v>4900</v>
      </c>
      <c r="V160" s="36"/>
      <c r="W160" s="43">
        <f t="shared" si="65"/>
        <v>4900</v>
      </c>
      <c r="X160" s="36"/>
      <c r="Y160" s="42">
        <v>4900</v>
      </c>
      <c r="Z160" s="36"/>
      <c r="AA160" s="42">
        <f t="shared" si="67"/>
        <v>4900</v>
      </c>
    </row>
    <row r="161" spans="1:27" ht="47.25" customHeight="1" x14ac:dyDescent="0.2">
      <c r="A161" s="27">
        <v>715</v>
      </c>
      <c r="B161" s="27" t="s">
        <v>312</v>
      </c>
      <c r="C161" s="50" t="s">
        <v>313</v>
      </c>
      <c r="D161" s="39"/>
      <c r="E161" s="44"/>
      <c r="F161" s="34"/>
      <c r="G161" s="42"/>
      <c r="H161" s="34"/>
      <c r="I161" s="42"/>
      <c r="J161" s="45"/>
      <c r="K161" s="47"/>
      <c r="L161" s="34"/>
      <c r="M161" s="42"/>
      <c r="N161" s="34"/>
      <c r="O161" s="42"/>
      <c r="P161" s="36"/>
      <c r="Q161" s="42"/>
      <c r="R161" s="73">
        <v>9080</v>
      </c>
      <c r="S161" s="42">
        <f t="shared" si="63"/>
        <v>9080</v>
      </c>
      <c r="T161" s="73"/>
      <c r="U161" s="42">
        <v>976.4</v>
      </c>
      <c r="V161" s="73"/>
      <c r="W161" s="43">
        <f t="shared" si="65"/>
        <v>976.4</v>
      </c>
      <c r="X161" s="36"/>
      <c r="Y161" s="42">
        <v>976.4</v>
      </c>
      <c r="Z161" s="36"/>
      <c r="AA161" s="42">
        <f t="shared" si="67"/>
        <v>976.4</v>
      </c>
    </row>
    <row r="162" spans="1:27" ht="0.75" hidden="1" customHeight="1" x14ac:dyDescent="0.2">
      <c r="A162" s="27">
        <v>715</v>
      </c>
      <c r="B162" s="27" t="s">
        <v>314</v>
      </c>
      <c r="C162" s="50" t="s">
        <v>315</v>
      </c>
      <c r="D162" s="39">
        <v>0</v>
      </c>
      <c r="E162" s="44"/>
      <c r="F162" s="34">
        <v>618000</v>
      </c>
      <c r="G162" s="42">
        <f>D162+F162</f>
        <v>618000</v>
      </c>
      <c r="H162" s="34"/>
      <c r="I162" s="42"/>
      <c r="J162" s="72">
        <v>59546</v>
      </c>
      <c r="K162" s="47">
        <f>D162+J162</f>
        <v>59546</v>
      </c>
      <c r="L162" s="34"/>
      <c r="M162" s="42"/>
      <c r="N162" s="34"/>
      <c r="O162" s="42">
        <f t="shared" ref="O162:O170" si="68">M162+N162</f>
        <v>0</v>
      </c>
      <c r="P162" s="36"/>
      <c r="Q162" s="42">
        <f>O162+P162</f>
        <v>0</v>
      </c>
      <c r="R162" s="73"/>
      <c r="S162" s="42">
        <f t="shared" si="63"/>
        <v>0</v>
      </c>
      <c r="T162" s="73"/>
      <c r="U162" s="42">
        <f>S162+T162</f>
        <v>0</v>
      </c>
      <c r="V162" s="73"/>
      <c r="W162" s="43">
        <f t="shared" si="65"/>
        <v>0</v>
      </c>
      <c r="X162" s="36"/>
      <c r="Y162" s="42">
        <f>W162+X162</f>
        <v>0</v>
      </c>
      <c r="Z162" s="36"/>
      <c r="AA162" s="42">
        <f t="shared" si="67"/>
        <v>0</v>
      </c>
    </row>
    <row r="163" spans="1:27" ht="41.25" customHeight="1" x14ac:dyDescent="0.2">
      <c r="A163" s="27">
        <v>715</v>
      </c>
      <c r="B163" s="27" t="s">
        <v>316</v>
      </c>
      <c r="C163" s="50" t="s">
        <v>317</v>
      </c>
      <c r="D163" s="39">
        <v>1615000</v>
      </c>
      <c r="E163" s="44"/>
      <c r="F163" s="34"/>
      <c r="G163" s="42"/>
      <c r="H163" s="34"/>
      <c r="I163" s="42"/>
      <c r="J163" s="45"/>
      <c r="K163" s="47">
        <f>D163+J163</f>
        <v>1615000</v>
      </c>
      <c r="L163" s="34"/>
      <c r="M163" s="42">
        <v>1152800</v>
      </c>
      <c r="N163" s="34"/>
      <c r="O163" s="42">
        <f t="shared" si="68"/>
        <v>1152800</v>
      </c>
      <c r="P163" s="36"/>
      <c r="Q163" s="42">
        <f>O163+P163</f>
        <v>1152800</v>
      </c>
      <c r="R163" s="73"/>
      <c r="S163" s="42">
        <f t="shared" si="63"/>
        <v>1152800</v>
      </c>
      <c r="T163" s="73"/>
      <c r="U163" s="42">
        <v>1152800</v>
      </c>
      <c r="V163" s="73"/>
      <c r="W163" s="43">
        <f t="shared" si="65"/>
        <v>1152800</v>
      </c>
      <c r="X163" s="36"/>
      <c r="Y163" s="42">
        <v>1152800</v>
      </c>
      <c r="Z163" s="36"/>
      <c r="AA163" s="42">
        <f t="shared" si="67"/>
        <v>1152800</v>
      </c>
    </row>
    <row r="164" spans="1:27" ht="13.5" customHeight="1" x14ac:dyDescent="0.2">
      <c r="A164" s="27">
        <v>715</v>
      </c>
      <c r="B164" s="27" t="s">
        <v>318</v>
      </c>
      <c r="C164" s="50" t="s">
        <v>319</v>
      </c>
      <c r="D164" s="39">
        <f t="shared" ref="D164:K164" si="69">D165</f>
        <v>11513000</v>
      </c>
      <c r="E164" s="39">
        <f t="shared" si="69"/>
        <v>0</v>
      </c>
      <c r="F164" s="39">
        <f t="shared" si="69"/>
        <v>0</v>
      </c>
      <c r="G164" s="39">
        <f t="shared" si="69"/>
        <v>11513000</v>
      </c>
      <c r="H164" s="39">
        <f t="shared" si="69"/>
        <v>0</v>
      </c>
      <c r="I164" s="39">
        <f t="shared" si="69"/>
        <v>0</v>
      </c>
      <c r="J164" s="40">
        <f t="shared" si="69"/>
        <v>-3986050.2</v>
      </c>
      <c r="K164" s="41">
        <f t="shared" si="69"/>
        <v>7526949.7999999998</v>
      </c>
      <c r="L164" s="34"/>
      <c r="M164" s="42">
        <f>M165</f>
        <v>1879992.43</v>
      </c>
      <c r="N164" s="34"/>
      <c r="O164" s="42">
        <f t="shared" si="68"/>
        <v>1879992.43</v>
      </c>
      <c r="P164" s="36"/>
      <c r="Q164" s="42">
        <f>O164+P164</f>
        <v>1879992.43</v>
      </c>
      <c r="R164" s="73">
        <f>R165</f>
        <v>8461308</v>
      </c>
      <c r="S164" s="42">
        <f t="shared" si="63"/>
        <v>10341300.43</v>
      </c>
      <c r="T164" s="73">
        <f>T165</f>
        <v>0</v>
      </c>
      <c r="U164" s="42">
        <f>U165</f>
        <v>9466268.3200000003</v>
      </c>
      <c r="V164" s="73">
        <f>V165</f>
        <v>0</v>
      </c>
      <c r="W164" s="43">
        <f t="shared" si="65"/>
        <v>9466268.3200000003</v>
      </c>
      <c r="X164" s="73">
        <f>X165</f>
        <v>-80700</v>
      </c>
      <c r="Y164" s="42">
        <f>Y165</f>
        <v>9385568.3200000003</v>
      </c>
      <c r="Z164" s="73">
        <f>Z165</f>
        <v>0</v>
      </c>
      <c r="AA164" s="42">
        <f t="shared" si="67"/>
        <v>9385568.3200000003</v>
      </c>
    </row>
    <row r="165" spans="1:27" ht="28.5" customHeight="1" x14ac:dyDescent="0.2">
      <c r="A165" s="27">
        <v>715</v>
      </c>
      <c r="B165" s="27" t="s">
        <v>320</v>
      </c>
      <c r="C165" s="50" t="s">
        <v>321</v>
      </c>
      <c r="D165" s="39">
        <v>11513000</v>
      </c>
      <c r="E165" s="44"/>
      <c r="F165" s="34"/>
      <c r="G165" s="42">
        <f>D165+F165</f>
        <v>11513000</v>
      </c>
      <c r="H165" s="34"/>
      <c r="I165" s="42"/>
      <c r="J165" s="72">
        <v>-3986050.2</v>
      </c>
      <c r="K165" s="47">
        <f>D165+J165</f>
        <v>7526949.7999999998</v>
      </c>
      <c r="L165" s="34"/>
      <c r="M165" s="42">
        <v>1879992.43</v>
      </c>
      <c r="N165" s="34"/>
      <c r="O165" s="42">
        <f t="shared" si="68"/>
        <v>1879992.43</v>
      </c>
      <c r="P165" s="36"/>
      <c r="Q165" s="42">
        <f>O165+P165</f>
        <v>1879992.43</v>
      </c>
      <c r="R165" s="73">
        <v>8461308</v>
      </c>
      <c r="S165" s="42">
        <f t="shared" si="63"/>
        <v>10341300.43</v>
      </c>
      <c r="T165" s="73"/>
      <c r="U165" s="42">
        <v>9466268.3200000003</v>
      </c>
      <c r="V165" s="73"/>
      <c r="W165" s="43">
        <f t="shared" si="65"/>
        <v>9466268.3200000003</v>
      </c>
      <c r="X165" s="73">
        <v>-80700</v>
      </c>
      <c r="Y165" s="42">
        <f>U165+X165</f>
        <v>9385568.3200000003</v>
      </c>
      <c r="Z165" s="82">
        <v>0</v>
      </c>
      <c r="AA165" s="42">
        <f t="shared" si="67"/>
        <v>9385568.3200000003</v>
      </c>
    </row>
    <row r="166" spans="1:27" ht="22.5" customHeight="1" x14ac:dyDescent="0.2">
      <c r="A166" s="27"/>
      <c r="B166" s="20" t="s">
        <v>322</v>
      </c>
      <c r="C166" s="30" t="s">
        <v>323</v>
      </c>
      <c r="D166" s="31" t="e">
        <f>#REF!+D167+D168+D169+D170</f>
        <v>#REF!</v>
      </c>
      <c r="E166" s="31" t="e">
        <f>#REF!+E167+E168+E169+E170</f>
        <v>#REF!</v>
      </c>
      <c r="F166" s="31" t="e">
        <f>#REF!+F167+F168+F169+F170</f>
        <v>#REF!</v>
      </c>
      <c r="G166" s="31" t="e">
        <f>#REF!+G167+G168+G169+G170</f>
        <v>#REF!</v>
      </c>
      <c r="H166" s="31" t="e">
        <f>#REF!+H167+H168+H169+H170</f>
        <v>#REF!</v>
      </c>
      <c r="I166" s="31" t="e">
        <f>#REF!+I167+I168+I169+I170</f>
        <v>#REF!</v>
      </c>
      <c r="J166" s="32" t="e">
        <f>#REF!+J167+J168+J169+J170</f>
        <v>#REF!</v>
      </c>
      <c r="K166" s="33" t="e">
        <f>#REF!+K167+K168+K169+K170</f>
        <v>#REF!</v>
      </c>
      <c r="L166" s="34"/>
      <c r="M166" s="35">
        <f>M170</f>
        <v>30408389</v>
      </c>
      <c r="N166" s="19">
        <f>N170</f>
        <v>1026407.1</v>
      </c>
      <c r="O166" s="35">
        <f t="shared" si="68"/>
        <v>31434796.100000001</v>
      </c>
      <c r="P166" s="19">
        <f>P170</f>
        <v>-1872618</v>
      </c>
      <c r="Q166" s="35">
        <f>Q170</f>
        <v>29562178.100000001</v>
      </c>
      <c r="R166" s="35">
        <f>R170</f>
        <v>8882192.7799999993</v>
      </c>
      <c r="S166" s="35">
        <f>S170</f>
        <v>38444370.880000003</v>
      </c>
      <c r="T166" s="35">
        <f>T170</f>
        <v>3764975.4</v>
      </c>
      <c r="U166" s="35">
        <f>U168+U170</f>
        <v>55220175.219999999</v>
      </c>
      <c r="V166" s="35">
        <f>V170</f>
        <v>-574336.6</v>
      </c>
      <c r="W166" s="37">
        <f>W170</f>
        <v>36186038.619999997</v>
      </c>
      <c r="X166" s="35">
        <f>X169</f>
        <v>1622503.1</v>
      </c>
      <c r="Y166" s="35">
        <f>U166+X166</f>
        <v>56842678.32</v>
      </c>
      <c r="Z166" s="35">
        <f>Z169</f>
        <v>30232278.079999998</v>
      </c>
      <c r="AA166" s="35">
        <f t="shared" si="67"/>
        <v>87074956.400000006</v>
      </c>
    </row>
    <row r="167" spans="1:27" ht="13.5" hidden="1" customHeight="1" x14ac:dyDescent="0.2">
      <c r="A167" s="27"/>
      <c r="B167" s="27" t="s">
        <v>324</v>
      </c>
      <c r="C167" s="50" t="s">
        <v>325</v>
      </c>
      <c r="D167" s="56"/>
      <c r="E167" s="44"/>
      <c r="F167" s="34"/>
      <c r="G167" s="42">
        <f>D167+F167</f>
        <v>0</v>
      </c>
      <c r="H167" s="34"/>
      <c r="I167" s="42"/>
      <c r="J167" s="51"/>
      <c r="K167" s="46">
        <f>D167+J167</f>
        <v>0</v>
      </c>
      <c r="L167" s="34"/>
      <c r="M167" s="42">
        <f>K167+L167</f>
        <v>0</v>
      </c>
      <c r="N167" s="34"/>
      <c r="O167" s="42">
        <f t="shared" si="68"/>
        <v>0</v>
      </c>
      <c r="P167" s="36"/>
      <c r="Q167" s="42">
        <f>O167+P167</f>
        <v>0</v>
      </c>
      <c r="R167" s="36"/>
      <c r="S167" s="36"/>
      <c r="T167" s="36"/>
      <c r="U167" s="36"/>
      <c r="V167" s="36"/>
      <c r="W167" s="75"/>
      <c r="X167" s="36"/>
      <c r="Y167" s="36"/>
      <c r="Z167" s="36"/>
      <c r="AA167" s="35">
        <f t="shared" si="67"/>
        <v>0</v>
      </c>
    </row>
    <row r="168" spans="1:27" ht="61.5" customHeight="1" x14ac:dyDescent="0.2">
      <c r="A168" s="27">
        <v>735</v>
      </c>
      <c r="B168" s="27" t="s">
        <v>326</v>
      </c>
      <c r="C168" s="76" t="s">
        <v>327</v>
      </c>
      <c r="D168" s="56"/>
      <c r="E168" s="44"/>
      <c r="F168" s="34"/>
      <c r="G168" s="42">
        <f>D168+F168</f>
        <v>0</v>
      </c>
      <c r="H168" s="34"/>
      <c r="I168" s="42"/>
      <c r="J168" s="51"/>
      <c r="K168" s="46">
        <f>D168+J168</f>
        <v>0</v>
      </c>
      <c r="L168" s="34"/>
      <c r="M168" s="42">
        <f>K168+L168</f>
        <v>0</v>
      </c>
      <c r="N168" s="34"/>
      <c r="O168" s="42">
        <f t="shared" si="68"/>
        <v>0</v>
      </c>
      <c r="P168" s="36"/>
      <c r="Q168" s="42">
        <f>O168+P168</f>
        <v>0</v>
      </c>
      <c r="R168" s="36"/>
      <c r="S168" s="36"/>
      <c r="T168" s="36"/>
      <c r="U168" s="42">
        <v>18459800</v>
      </c>
      <c r="V168" s="36"/>
      <c r="W168" s="75"/>
      <c r="X168" s="36"/>
      <c r="Y168" s="42">
        <f t="shared" ref="Y168:Y174" si="70">U168+X168</f>
        <v>18459800</v>
      </c>
      <c r="Z168" s="36"/>
      <c r="AA168" s="42">
        <f t="shared" si="67"/>
        <v>18459800</v>
      </c>
    </row>
    <row r="169" spans="1:27" x14ac:dyDescent="0.2">
      <c r="A169" s="27"/>
      <c r="B169" s="77" t="s">
        <v>328</v>
      </c>
      <c r="C169" s="78" t="s">
        <v>329</v>
      </c>
      <c r="D169" s="56">
        <f>D170</f>
        <v>0</v>
      </c>
      <c r="E169" s="44"/>
      <c r="F169" s="34"/>
      <c r="G169" s="42">
        <f>D169+F169</f>
        <v>0</v>
      </c>
      <c r="H169" s="34"/>
      <c r="I169" s="42"/>
      <c r="J169" s="45"/>
      <c r="K169" s="46">
        <f>D169+J169</f>
        <v>0</v>
      </c>
      <c r="L169" s="34"/>
      <c r="M169" s="42">
        <f>K169+L169</f>
        <v>0</v>
      </c>
      <c r="N169" s="34"/>
      <c r="O169" s="42">
        <f t="shared" si="68"/>
        <v>0</v>
      </c>
      <c r="P169" s="36"/>
      <c r="Q169" s="42">
        <f>O169+P169</f>
        <v>0</v>
      </c>
      <c r="R169" s="36"/>
      <c r="S169" s="36"/>
      <c r="T169" s="36"/>
      <c r="U169" s="42">
        <f>U170</f>
        <v>36760375.219999999</v>
      </c>
      <c r="V169" s="36"/>
      <c r="W169" s="75"/>
      <c r="X169" s="42">
        <f>X172+X171</f>
        <v>1622503.1</v>
      </c>
      <c r="Y169" s="42">
        <f t="shared" si="70"/>
        <v>38382878.32</v>
      </c>
      <c r="Z169" s="42">
        <f>Z172+Z171</f>
        <v>30232278.079999998</v>
      </c>
      <c r="AA169" s="42">
        <f t="shared" si="67"/>
        <v>68615156.400000006</v>
      </c>
    </row>
    <row r="170" spans="1:27" ht="48" customHeight="1" x14ac:dyDescent="0.2">
      <c r="A170" s="27"/>
      <c r="B170" s="55" t="s">
        <v>330</v>
      </c>
      <c r="C170" s="53" t="s">
        <v>331</v>
      </c>
      <c r="D170" s="56">
        <v>0</v>
      </c>
      <c r="E170" s="44"/>
      <c r="F170" s="34"/>
      <c r="G170" s="42">
        <f>D170+F170</f>
        <v>0</v>
      </c>
      <c r="H170" s="34"/>
      <c r="I170" s="42"/>
      <c r="J170" s="72">
        <v>3175045.1</v>
      </c>
      <c r="K170" s="47">
        <f>D170+J170</f>
        <v>3175045.1</v>
      </c>
      <c r="L170" s="34"/>
      <c r="M170" s="42">
        <v>30408389</v>
      </c>
      <c r="N170" s="34">
        <v>1026407.1</v>
      </c>
      <c r="O170" s="42">
        <f t="shared" si="68"/>
        <v>31434796.100000001</v>
      </c>
      <c r="P170" s="34">
        <v>-1872618</v>
      </c>
      <c r="Q170" s="42">
        <f t="shared" ref="Q170:W170" si="71">Q171+Q172</f>
        <v>29562178.100000001</v>
      </c>
      <c r="R170" s="42">
        <f t="shared" si="71"/>
        <v>8882192.7799999993</v>
      </c>
      <c r="S170" s="42">
        <f t="shared" si="71"/>
        <v>38444370.880000003</v>
      </c>
      <c r="T170" s="42">
        <f t="shared" si="71"/>
        <v>3764975.4</v>
      </c>
      <c r="U170" s="42">
        <f t="shared" si="71"/>
        <v>36760375.219999999</v>
      </c>
      <c r="V170" s="42">
        <f t="shared" si="71"/>
        <v>-574336.6</v>
      </c>
      <c r="W170" s="43">
        <f t="shared" si="71"/>
        <v>36186038.619999997</v>
      </c>
      <c r="X170" s="36"/>
      <c r="Y170" s="42">
        <f t="shared" si="70"/>
        <v>36760375.219999999</v>
      </c>
      <c r="Z170" s="36"/>
      <c r="AA170" s="42">
        <f t="shared" si="67"/>
        <v>36760375.219999999</v>
      </c>
    </row>
    <row r="171" spans="1:27" ht="30.75" customHeight="1" x14ac:dyDescent="0.2">
      <c r="A171" s="27">
        <v>715</v>
      </c>
      <c r="B171" s="27" t="s">
        <v>330</v>
      </c>
      <c r="C171" s="50" t="s">
        <v>331</v>
      </c>
      <c r="D171" s="56"/>
      <c r="E171" s="44"/>
      <c r="F171" s="34"/>
      <c r="G171" s="42"/>
      <c r="H171" s="34"/>
      <c r="I171" s="42"/>
      <c r="J171" s="72"/>
      <c r="K171" s="47"/>
      <c r="L171" s="34"/>
      <c r="M171" s="42"/>
      <c r="N171" s="34"/>
      <c r="O171" s="42"/>
      <c r="P171" s="34"/>
      <c r="Q171" s="42">
        <v>29201624</v>
      </c>
      <c r="R171" s="34">
        <v>8622192.7799999993</v>
      </c>
      <c r="S171" s="42">
        <f t="shared" ref="S171:S176" si="72">Q171+R171</f>
        <v>37823816.780000001</v>
      </c>
      <c r="T171" s="47">
        <v>726461</v>
      </c>
      <c r="U171" s="42">
        <v>29139975.219999999</v>
      </c>
      <c r="V171" s="47">
        <v>-611336.6</v>
      </c>
      <c r="W171" s="43">
        <f t="shared" ref="W171:W176" si="73">U171+V171</f>
        <v>28528638.619999997</v>
      </c>
      <c r="X171" s="73">
        <v>1261949</v>
      </c>
      <c r="Y171" s="42">
        <f t="shared" si="70"/>
        <v>30401924.219999999</v>
      </c>
      <c r="Z171" s="73">
        <v>30232278.079999998</v>
      </c>
      <c r="AA171" s="42">
        <f t="shared" si="67"/>
        <v>60634202.299999997</v>
      </c>
    </row>
    <row r="172" spans="1:27" ht="30" customHeight="1" x14ac:dyDescent="0.2">
      <c r="A172" s="27">
        <v>735</v>
      </c>
      <c r="B172" s="27" t="s">
        <v>330</v>
      </c>
      <c r="C172" s="50" t="s">
        <v>331</v>
      </c>
      <c r="D172" s="56"/>
      <c r="E172" s="44"/>
      <c r="F172" s="34"/>
      <c r="G172" s="42"/>
      <c r="H172" s="34"/>
      <c r="I172" s="42"/>
      <c r="J172" s="72"/>
      <c r="K172" s="47"/>
      <c r="L172" s="34"/>
      <c r="M172" s="42"/>
      <c r="N172" s="34"/>
      <c r="O172" s="42"/>
      <c r="P172" s="34"/>
      <c r="Q172" s="42">
        <v>360554.1</v>
      </c>
      <c r="R172" s="34">
        <v>260000</v>
      </c>
      <c r="S172" s="42">
        <f t="shared" si="72"/>
        <v>620554.1</v>
      </c>
      <c r="T172" s="47">
        <v>3038514.4</v>
      </c>
      <c r="U172" s="42">
        <v>7620400</v>
      </c>
      <c r="V172" s="47">
        <v>37000</v>
      </c>
      <c r="W172" s="43">
        <f t="shared" si="73"/>
        <v>7657400</v>
      </c>
      <c r="X172" s="73">
        <v>360554.1</v>
      </c>
      <c r="Y172" s="42">
        <f t="shared" si="70"/>
        <v>7980954.0999999996</v>
      </c>
      <c r="Z172" s="73"/>
      <c r="AA172" s="42">
        <f t="shared" si="67"/>
        <v>7980954.0999999996</v>
      </c>
    </row>
    <row r="173" spans="1:27" ht="32.25" customHeight="1" x14ac:dyDescent="0.2">
      <c r="A173" s="27">
        <v>715</v>
      </c>
      <c r="B173" s="20" t="s">
        <v>332</v>
      </c>
      <c r="C173" s="30" t="s">
        <v>333</v>
      </c>
      <c r="D173" s="31">
        <f t="shared" ref="D173:K173" si="74">D174</f>
        <v>0</v>
      </c>
      <c r="E173" s="31">
        <f t="shared" si="74"/>
        <v>0</v>
      </c>
      <c r="F173" s="31">
        <f t="shared" si="74"/>
        <v>0</v>
      </c>
      <c r="G173" s="31">
        <f t="shared" si="74"/>
        <v>0</v>
      </c>
      <c r="H173" s="31">
        <f t="shared" si="74"/>
        <v>0</v>
      </c>
      <c r="I173" s="31">
        <f t="shared" si="74"/>
        <v>0</v>
      </c>
      <c r="J173" s="32">
        <f t="shared" si="74"/>
        <v>110768</v>
      </c>
      <c r="K173" s="33">
        <f t="shared" si="74"/>
        <v>110768</v>
      </c>
      <c r="L173" s="34"/>
      <c r="M173" s="35">
        <f>M174</f>
        <v>0</v>
      </c>
      <c r="N173" s="19">
        <f>N174</f>
        <v>284579.02</v>
      </c>
      <c r="O173" s="35">
        <f t="shared" ref="O173:O180" si="75">M173+N173</f>
        <v>284579.02</v>
      </c>
      <c r="P173" s="36"/>
      <c r="Q173" s="35">
        <f t="shared" ref="Q173:Q180" si="76">O173+P173</f>
        <v>284579.02</v>
      </c>
      <c r="R173" s="36"/>
      <c r="S173" s="35">
        <f t="shared" si="72"/>
        <v>284579.02</v>
      </c>
      <c r="T173" s="36">
        <v>0</v>
      </c>
      <c r="U173" s="35">
        <f>U175</f>
        <v>0</v>
      </c>
      <c r="V173" s="36">
        <v>0</v>
      </c>
      <c r="W173" s="37">
        <f t="shared" si="73"/>
        <v>0</v>
      </c>
      <c r="X173" s="79">
        <f>X174</f>
        <v>127345.26</v>
      </c>
      <c r="Y173" s="35">
        <f t="shared" si="70"/>
        <v>127345.26</v>
      </c>
      <c r="Z173" s="79">
        <f>Z174</f>
        <v>0</v>
      </c>
      <c r="AA173" s="35">
        <f t="shared" si="67"/>
        <v>127345.26</v>
      </c>
    </row>
    <row r="174" spans="1:27" ht="32.25" customHeight="1" x14ac:dyDescent="0.2">
      <c r="A174" s="27">
        <v>715</v>
      </c>
      <c r="B174" s="27" t="s">
        <v>334</v>
      </c>
      <c r="C174" s="50" t="s">
        <v>345</v>
      </c>
      <c r="D174" s="31">
        <f t="shared" ref="D174:K174" si="77">D175+D176</f>
        <v>0</v>
      </c>
      <c r="E174" s="31">
        <f t="shared" si="77"/>
        <v>0</v>
      </c>
      <c r="F174" s="31">
        <f t="shared" si="77"/>
        <v>0</v>
      </c>
      <c r="G174" s="31">
        <f t="shared" si="77"/>
        <v>0</v>
      </c>
      <c r="H174" s="31">
        <f t="shared" si="77"/>
        <v>0</v>
      </c>
      <c r="I174" s="31">
        <f t="shared" si="77"/>
        <v>0</v>
      </c>
      <c r="J174" s="32">
        <f t="shared" si="77"/>
        <v>110768</v>
      </c>
      <c r="K174" s="33">
        <f t="shared" si="77"/>
        <v>110768</v>
      </c>
      <c r="L174" s="34"/>
      <c r="M174" s="42">
        <f>M175+M176</f>
        <v>0</v>
      </c>
      <c r="N174" s="34">
        <f>N175</f>
        <v>284579.02</v>
      </c>
      <c r="O174" s="42">
        <f t="shared" si="75"/>
        <v>284579.02</v>
      </c>
      <c r="P174" s="36"/>
      <c r="Q174" s="42">
        <f t="shared" si="76"/>
        <v>284579.02</v>
      </c>
      <c r="R174" s="36"/>
      <c r="S174" s="42">
        <f t="shared" si="72"/>
        <v>284579.02</v>
      </c>
      <c r="T174" s="36"/>
      <c r="U174" s="42"/>
      <c r="V174" s="36"/>
      <c r="W174" s="43">
        <f t="shared" si="73"/>
        <v>0</v>
      </c>
      <c r="X174" s="36">
        <f>X176</f>
        <v>127345.26</v>
      </c>
      <c r="Y174" s="42">
        <f t="shared" si="70"/>
        <v>127345.26</v>
      </c>
      <c r="Z174" s="36">
        <f>Z176+Z175</f>
        <v>0</v>
      </c>
      <c r="AA174" s="42">
        <f t="shared" si="67"/>
        <v>127345.26</v>
      </c>
    </row>
    <row r="175" spans="1:27" ht="38.25" customHeight="1" x14ac:dyDescent="0.2">
      <c r="A175" s="27">
        <v>715</v>
      </c>
      <c r="B175" s="77" t="s">
        <v>335</v>
      </c>
      <c r="C175" s="50" t="s">
        <v>344</v>
      </c>
      <c r="D175" s="31"/>
      <c r="E175" s="44"/>
      <c r="F175" s="34"/>
      <c r="G175" s="35"/>
      <c r="H175" s="34"/>
      <c r="I175" s="35"/>
      <c r="J175" s="72">
        <v>79268</v>
      </c>
      <c r="K175" s="47">
        <f>D175+J175</f>
        <v>79268</v>
      </c>
      <c r="L175" s="34"/>
      <c r="M175" s="42">
        <v>0</v>
      </c>
      <c r="N175" s="34">
        <v>284579.02</v>
      </c>
      <c r="O175" s="42">
        <f t="shared" si="75"/>
        <v>284579.02</v>
      </c>
      <c r="P175" s="36"/>
      <c r="Q175" s="42">
        <f t="shared" si="76"/>
        <v>284579.02</v>
      </c>
      <c r="R175" s="36"/>
      <c r="S175" s="42">
        <f t="shared" si="72"/>
        <v>284579.02</v>
      </c>
      <c r="T175" s="36"/>
      <c r="U175" s="42"/>
      <c r="V175" s="36"/>
      <c r="W175" s="43">
        <f t="shared" si="73"/>
        <v>0</v>
      </c>
      <c r="X175" s="36"/>
      <c r="Y175" s="42"/>
      <c r="Z175" s="73">
        <v>84690</v>
      </c>
      <c r="AA175" s="42">
        <f t="shared" si="67"/>
        <v>84690</v>
      </c>
    </row>
    <row r="176" spans="1:27" ht="33.75" customHeight="1" x14ac:dyDescent="0.2">
      <c r="A176" s="27">
        <v>715</v>
      </c>
      <c r="B176" s="77" t="s">
        <v>336</v>
      </c>
      <c r="C176" s="50" t="s">
        <v>337</v>
      </c>
      <c r="D176" s="31"/>
      <c r="E176" s="44"/>
      <c r="F176" s="34"/>
      <c r="G176" s="35"/>
      <c r="H176" s="34"/>
      <c r="I176" s="35"/>
      <c r="J176" s="72">
        <v>31500</v>
      </c>
      <c r="K176" s="46">
        <f>D176+J176</f>
        <v>31500</v>
      </c>
      <c r="L176" s="34"/>
      <c r="M176" s="42"/>
      <c r="N176" s="34"/>
      <c r="O176" s="42">
        <f t="shared" si="75"/>
        <v>0</v>
      </c>
      <c r="P176" s="36"/>
      <c r="Q176" s="42">
        <f t="shared" si="76"/>
        <v>0</v>
      </c>
      <c r="R176" s="36"/>
      <c r="S176" s="42">
        <f t="shared" si="72"/>
        <v>0</v>
      </c>
      <c r="T176" s="36"/>
      <c r="U176" s="42">
        <f>S176+T176</f>
        <v>0</v>
      </c>
      <c r="V176" s="36"/>
      <c r="W176" s="43">
        <f t="shared" si="73"/>
        <v>0</v>
      </c>
      <c r="X176" s="36">
        <v>127345.26</v>
      </c>
      <c r="Y176" s="42">
        <f>U176+X176</f>
        <v>127345.26</v>
      </c>
      <c r="Z176" s="73">
        <v>-84690</v>
      </c>
      <c r="AA176" s="42">
        <f t="shared" si="67"/>
        <v>42655.259999999995</v>
      </c>
    </row>
    <row r="177" spans="1:27" ht="42" customHeight="1" x14ac:dyDescent="0.2">
      <c r="A177" s="27">
        <v>705</v>
      </c>
      <c r="B177" s="20" t="s">
        <v>338</v>
      </c>
      <c r="C177" s="30" t="s">
        <v>339</v>
      </c>
      <c r="D177" s="31"/>
      <c r="E177" s="44"/>
      <c r="F177" s="34"/>
      <c r="G177" s="35"/>
      <c r="H177" s="34"/>
      <c r="I177" s="35"/>
      <c r="J177" s="72"/>
      <c r="K177" s="46">
        <v>0</v>
      </c>
      <c r="L177" s="34">
        <f>L178</f>
        <v>665853</v>
      </c>
      <c r="M177" s="42">
        <f>M178</f>
        <v>0</v>
      </c>
      <c r="N177" s="34"/>
      <c r="O177" s="42">
        <f t="shared" si="75"/>
        <v>0</v>
      </c>
      <c r="P177" s="36"/>
      <c r="Q177" s="42">
        <f t="shared" si="76"/>
        <v>0</v>
      </c>
      <c r="R177" s="73"/>
      <c r="S177" s="35">
        <f>S178</f>
        <v>0</v>
      </c>
      <c r="T177" s="35">
        <f>T178</f>
        <v>17904617</v>
      </c>
      <c r="U177" s="35">
        <f>U178</f>
        <v>0</v>
      </c>
      <c r="V177" s="35">
        <f>V178</f>
        <v>7811336.5999999996</v>
      </c>
      <c r="W177" s="37">
        <f>W178</f>
        <v>7811336.5999999996</v>
      </c>
      <c r="X177" s="36"/>
      <c r="Y177" s="42">
        <f>Y178</f>
        <v>0</v>
      </c>
      <c r="Z177" s="73">
        <f>Z178</f>
        <v>-15666627.539999999</v>
      </c>
      <c r="AA177" s="42">
        <f t="shared" si="67"/>
        <v>-15666627.539999999</v>
      </c>
    </row>
    <row r="178" spans="1:27" ht="49.5" customHeight="1" x14ac:dyDescent="0.2">
      <c r="A178" s="27">
        <v>705</v>
      </c>
      <c r="B178" s="27" t="s">
        <v>340</v>
      </c>
      <c r="C178" s="50" t="s">
        <v>341</v>
      </c>
      <c r="D178" s="31"/>
      <c r="E178" s="44"/>
      <c r="F178" s="34"/>
      <c r="G178" s="35"/>
      <c r="H178" s="34"/>
      <c r="I178" s="35"/>
      <c r="J178" s="72"/>
      <c r="K178" s="46">
        <v>0</v>
      </c>
      <c r="L178" s="34">
        <v>665853</v>
      </c>
      <c r="M178" s="42"/>
      <c r="N178" s="34"/>
      <c r="O178" s="42">
        <f t="shared" si="75"/>
        <v>0</v>
      </c>
      <c r="P178" s="36"/>
      <c r="Q178" s="42">
        <f t="shared" si="76"/>
        <v>0</v>
      </c>
      <c r="R178" s="36"/>
      <c r="S178" s="42">
        <f>Q178+R178</f>
        <v>0</v>
      </c>
      <c r="T178" s="42">
        <v>17904617</v>
      </c>
      <c r="U178" s="42"/>
      <c r="V178" s="42">
        <v>7811336.5999999996</v>
      </c>
      <c r="W178" s="43">
        <f>U178+V178</f>
        <v>7811336.5999999996</v>
      </c>
      <c r="X178" s="36"/>
      <c r="Y178" s="42"/>
      <c r="Z178" s="73">
        <v>-15666627.539999999</v>
      </c>
      <c r="AA178" s="42">
        <f t="shared" si="67"/>
        <v>-15666627.539999999</v>
      </c>
    </row>
    <row r="179" spans="1:27" ht="16.5" customHeight="1" x14ac:dyDescent="0.2">
      <c r="A179" s="27"/>
      <c r="B179" s="77"/>
      <c r="C179" s="50" t="s">
        <v>342</v>
      </c>
      <c r="D179" s="31" t="e">
        <f t="shared" ref="D179:K179" si="78">D11</f>
        <v>#REF!</v>
      </c>
      <c r="E179" s="31" t="e">
        <f t="shared" si="78"/>
        <v>#REF!</v>
      </c>
      <c r="F179" s="31" t="e">
        <f t="shared" si="78"/>
        <v>#REF!</v>
      </c>
      <c r="G179" s="31" t="e">
        <f t="shared" si="78"/>
        <v>#REF!</v>
      </c>
      <c r="H179" s="31" t="e">
        <f t="shared" si="78"/>
        <v>#REF!</v>
      </c>
      <c r="I179" s="31" t="e">
        <f t="shared" si="78"/>
        <v>#REF!</v>
      </c>
      <c r="J179" s="32" t="e">
        <f t="shared" si="78"/>
        <v>#REF!</v>
      </c>
      <c r="K179" s="33" t="e">
        <f t="shared" si="78"/>
        <v>#REF!</v>
      </c>
      <c r="L179" s="34"/>
      <c r="M179" s="35">
        <f>M11</f>
        <v>76876200</v>
      </c>
      <c r="N179" s="34"/>
      <c r="O179" s="42">
        <f t="shared" si="75"/>
        <v>76876200</v>
      </c>
      <c r="P179" s="36"/>
      <c r="Q179" s="42">
        <f t="shared" si="76"/>
        <v>76876200</v>
      </c>
      <c r="R179" s="36"/>
      <c r="S179" s="42">
        <f>Q179+R179</f>
        <v>76876200</v>
      </c>
      <c r="T179" s="36"/>
      <c r="U179" s="42">
        <f>U11</f>
        <v>70761500</v>
      </c>
      <c r="V179" s="36"/>
      <c r="W179" s="43">
        <f>U179+V179</f>
        <v>70761500</v>
      </c>
      <c r="X179" s="42">
        <f>X11</f>
        <v>0</v>
      </c>
      <c r="Y179" s="42">
        <f>U179+X179</f>
        <v>70761500</v>
      </c>
      <c r="Z179" s="42">
        <f>Z11</f>
        <v>0</v>
      </c>
      <c r="AA179" s="42">
        <f t="shared" si="67"/>
        <v>70761500</v>
      </c>
    </row>
    <row r="180" spans="1:27" x14ac:dyDescent="0.2">
      <c r="A180" s="20"/>
      <c r="B180" s="20"/>
      <c r="C180" s="30" t="s">
        <v>343</v>
      </c>
      <c r="D180" s="31" t="e">
        <f t="shared" ref="D180:K180" si="79">D179+D128+D173</f>
        <v>#REF!</v>
      </c>
      <c r="E180" s="31" t="e">
        <f t="shared" si="79"/>
        <v>#REF!</v>
      </c>
      <c r="F180" s="31" t="e">
        <f t="shared" si="79"/>
        <v>#REF!</v>
      </c>
      <c r="G180" s="31" t="e">
        <f t="shared" si="79"/>
        <v>#REF!</v>
      </c>
      <c r="H180" s="31" t="e">
        <f t="shared" si="79"/>
        <v>#REF!</v>
      </c>
      <c r="I180" s="31" t="e">
        <f t="shared" si="79"/>
        <v>#REF!</v>
      </c>
      <c r="J180" s="32" t="e">
        <f t="shared" si="79"/>
        <v>#REF!</v>
      </c>
      <c r="K180" s="33" t="e">
        <f t="shared" si="79"/>
        <v>#REF!</v>
      </c>
      <c r="L180" s="34" t="e">
        <f>L127+L177</f>
        <v>#REF!</v>
      </c>
      <c r="M180" s="35">
        <f>M128+M179</f>
        <v>636643407.78999996</v>
      </c>
      <c r="N180" s="35">
        <f>N127</f>
        <v>12933398.449999999</v>
      </c>
      <c r="O180" s="35">
        <f t="shared" si="75"/>
        <v>649576806.24000001</v>
      </c>
      <c r="P180" s="19">
        <f>P127</f>
        <v>-1872618</v>
      </c>
      <c r="Q180" s="35">
        <f t="shared" si="76"/>
        <v>647704188.24000001</v>
      </c>
      <c r="R180" s="19">
        <f>R127</f>
        <v>8799616.9399999976</v>
      </c>
      <c r="S180" s="35">
        <f>Q180+R180</f>
        <v>656503805.18000007</v>
      </c>
      <c r="T180" s="19">
        <f>T127</f>
        <v>85593089.330000013</v>
      </c>
      <c r="U180" s="35">
        <f>U179+U127</f>
        <v>668899937.46000004</v>
      </c>
      <c r="V180" s="19">
        <f>V127</f>
        <v>4693718.08</v>
      </c>
      <c r="W180" s="37">
        <f>U180+V180</f>
        <v>673593655.54000008</v>
      </c>
      <c r="X180" s="35">
        <f>X179+X127</f>
        <v>-990582.99999999977</v>
      </c>
      <c r="Y180" s="35">
        <f>Y179+Y127</f>
        <v>667909354.46000004</v>
      </c>
      <c r="Z180" s="35">
        <f>Z179+Z127</f>
        <v>38824823.530000001</v>
      </c>
      <c r="AA180" s="35">
        <f t="shared" si="67"/>
        <v>706734177.99000001</v>
      </c>
    </row>
    <row r="181" spans="1:27" x14ac:dyDescent="0.2">
      <c r="AA181" s="80"/>
    </row>
    <row r="183" spans="1:27" x14ac:dyDescent="0.2">
      <c r="AA183" s="81"/>
    </row>
    <row r="185" spans="1:27" x14ac:dyDescent="0.2">
      <c r="Z185" s="84"/>
    </row>
    <row r="186" spans="1:27" x14ac:dyDescent="0.2">
      <c r="Z186" s="80"/>
    </row>
  </sheetData>
  <mergeCells count="11">
    <mergeCell ref="Y5:Z5"/>
    <mergeCell ref="E5:F5"/>
    <mergeCell ref="B6:U6"/>
    <mergeCell ref="A8:B9"/>
    <mergeCell ref="C8:C9"/>
    <mergeCell ref="E1:F1"/>
    <mergeCell ref="O1:P1"/>
    <mergeCell ref="C4:F4"/>
    <mergeCell ref="G4:I4"/>
    <mergeCell ref="L4:M4"/>
    <mergeCell ref="O4:P4"/>
  </mergeCells>
  <pageMargins left="1.1811023622047245" right="0.39370078740157483" top="0.78740157480314965" bottom="0.78740157480314965" header="0.51181102362204722" footer="0.51181102362204722"/>
  <pageSetup paperSize="9" scale="75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RowHeight="12.75" x14ac:dyDescent="0.2"/>
  <cols>
    <col min="1" max="1025" width="8.42578125"/>
  </cols>
  <sheetData/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2.75" x14ac:dyDescent="0.2"/>
  <cols>
    <col min="1" max="1025" width="8.42578125"/>
  </cols>
  <sheetData/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Normal="100" workbookViewId="0">
      <selection activeCell="K21" sqref="K21"/>
    </sheetView>
  </sheetViews>
  <sheetFormatPr defaultRowHeight="12.75" x14ac:dyDescent="0.2"/>
  <cols>
    <col min="1" max="1025" width="8.42578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1320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Tycoon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Дума</cp:lastModifiedBy>
  <cp:revision>31</cp:revision>
  <cp:lastPrinted>2021-03-24T04:36:01Z</cp:lastPrinted>
  <dcterms:created xsi:type="dcterms:W3CDTF">2010-07-01T06:45:52Z</dcterms:created>
  <dcterms:modified xsi:type="dcterms:W3CDTF">2021-03-24T04:36:50Z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Tycoon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