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55" tabRatio="98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<sst xmlns="http://schemas.openxmlformats.org/spreadsheetml/2006/main" count="1610" uniqueCount="908">
  <si>
    <t>Приложение 4</t>
  </si>
  <si>
    <t>к решению Думы</t>
  </si>
  <si>
    <t>Гайнского муниципального округа</t>
  </si>
  <si>
    <t>Распределение бюджетных ассигнований по целевым статьям (муниципальным программам и непрограммным направлениям деятельности) и группам видов расходов классификации расходов на 2021 год, рублей</t>
  </si>
  <si>
    <t>Целевая статья</t>
  </si>
  <si>
    <t>Вид расхода</t>
  </si>
  <si>
    <t>Наименование расходов</t>
  </si>
  <si>
    <t>2021 (1 чтение)</t>
  </si>
  <si>
    <t>Изменение22.12.2020</t>
  </si>
  <si>
    <t>2021</t>
  </si>
  <si>
    <t>Изменение от 19.02.2021</t>
  </si>
  <si>
    <t>Изменение</t>
  </si>
  <si>
    <t>Уточненный план</t>
  </si>
  <si>
    <t>4</t>
  </si>
  <si>
    <t>5</t>
  </si>
  <si>
    <t>6</t>
  </si>
  <si>
    <t>7</t>
  </si>
  <si>
    <t>01 0 00 00000</t>
  </si>
  <si>
    <r>
      <rPr>
        <sz val="10"/>
        <color indexed="8"/>
        <rFont val="Times New Roman"/>
        <family val="1"/>
      </rPr>
      <t>Муниципальная программа “Обеспечение первичных мер пожарной безопасности на территории Гайнского муниципального округа</t>
    </r>
    <r>
      <rPr>
        <sz val="10"/>
        <rFont val="Times New Roman"/>
        <family val="1"/>
      </rPr>
      <t>”</t>
    </r>
  </si>
  <si>
    <t>01 0 01 00000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</si>
  <si>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Нормативно-правовое обеспечение, пропаганда и обучение населения в области пожарной безопасности</t>
    </r>
    <r>
      <rPr>
        <sz val="10"/>
        <rFont val="Times New Roman"/>
        <family val="1"/>
      </rPr>
      <t>"</t>
    </r>
  </si>
  <si>
    <t>01 0 01 03001</t>
  </si>
  <si>
    <t>Информирование населения о мерах пожарной безопасности с использованием средств массовой информации (печатные издания, эфирное радио, телевидение)</t>
  </si>
  <si>
    <t>Закупка товаров, работ и услуг для обеспечения  государственных (муниципальных) нужд</t>
  </si>
  <si>
    <t>01 0 01 03002</t>
  </si>
  <si>
    <t>Изготовление и распространение плакатов, листовок и другой наглядной агитации в целях информирования населения о мерах пожарной безопасности</t>
  </si>
  <si>
    <t>01 0 01 03003</t>
  </si>
  <si>
    <t>Проведение пропагандистских акций (конкурсов) направленных на формирование у населения Гайнского муниципального округа осознания необходимости безопасного поведения в быту и на производстве (в том числе приобретение автономных дымовых пожарных извещателей). (исполнение требований прокуратуры, ГУ МЧС России по ПК)</t>
  </si>
  <si>
    <t>01 0 01 03004</t>
  </si>
  <si>
    <t>Организация обучения неработающего населения Гайнского муниципального округа</t>
  </si>
  <si>
    <t>01 0 02 00000</t>
  </si>
  <si>
    <t>Основное мероприятие "Укрепление материально-технической базы в сфере обеспечения пожарной безопасности Гайнского муниципального округа"</t>
  </si>
  <si>
    <t>01 0 02 03001</t>
  </si>
  <si>
    <t>Обустройство и содержание пожарных пирсов на территории Гайнского муниципального округа</t>
  </si>
  <si>
    <t>01 0 02 03002</t>
  </si>
  <si>
    <t>Содержание и ремонт пожарных водоёмов на территории Гайнского муниципального округа</t>
  </si>
  <si>
    <t>01 0 02 03003</t>
  </si>
  <si>
    <t>Заполнение водой пожарных водоемов, расположенных на территории Гайнского муниципального округа</t>
  </si>
  <si>
    <t>01 0 02 03004</t>
  </si>
  <si>
    <t>Приобретение и установка аншлагов, знаков и указателей направления движения к пожарным водоемам, расположенным на территории Гайнского муниципального округа</t>
  </si>
  <si>
    <t>01 0 02 03005</t>
  </si>
  <si>
    <t>Образование (межевание) земельного участка под пожарный водоем на территории Гайнского муниципального округа</t>
  </si>
  <si>
    <t>01 0 02 03006</t>
  </si>
  <si>
    <t>Обустройство пожарных водоёмов природного, искусственного, открытого и закрытого типа на территории Гайнского муниципального округа</t>
  </si>
  <si>
    <t>01 0 02 03007</t>
  </si>
  <si>
    <t>Выполнение работ по созданию противопожарных преград (противопожарные разрывы и минерализованные полосы) вдоль границ близкорасположенного лесного массива на территории Гайнского муниципального округа</t>
  </si>
  <si>
    <t>01 0 02 03008</t>
  </si>
  <si>
    <t>Приобретение и установка звуковых сигнализаций для оповещения людей при пожаре в населенных пунктах Гайнского муниципального округа</t>
  </si>
  <si>
    <t>01 0 02 03009</t>
  </si>
  <si>
    <t xml:space="preserve">Приобретение инвентаря, для пункта сосредоточения средств пожаротушения с целью тушения пожаров в муниципальных
лесах и средств защиты, для работников участвующих в недопущении распространения или тушения лесных пожаров: пожарная мотопомпа укомплектованная пожарно­техническим вооружением, съёмные цистерны (резиновые емкости для воды), воздуходувки, бензопилы, ранцевые лесные опрыскиватели (ранцы противопожарные), топоры, лопаты, системы связи и оповещения, дежурная спецодежда, аптечки первой помощи, индивидуальные перевязочные пакеты, смачиватели, (пенообразователи), бидоны или канистры для питьевой воды, защитные каски, средства защиты органов дыхания и зрения, защитные рукавицы и средства гигиены. (исполнение решения суда)
</t>
  </si>
  <si>
    <t>01 0 02 03010</t>
  </si>
  <si>
    <t>Возмещение стоимости ГСМ, воды для тушения пожаров
добровольным пожарным формированиям, созданным на
территории Гайнского муниципального округа</t>
  </si>
  <si>
    <t>01 0 02 03011</t>
  </si>
  <si>
    <t>Материальное стимулирование и материально-техническое оснащение деятельности добровольной пожарной охраны Гайнского муниципального округа (Обеспечение деятельности ДПД)</t>
  </si>
  <si>
    <t>01 0 03 00000</t>
  </si>
  <si>
    <t>Основное мероприятие "Обеспечение пожарной безопасности объектов, находящихся в собственности муниципального округа"</t>
  </si>
  <si>
    <t>01 0 03 03001</t>
  </si>
  <si>
    <t>Замена дверной коробки и дверного полотна в каб. №17,18,19,16,15,14,13,12,11,4,10,5,9,8,7,29,31,32,33,20,21,28,22,27,23,24,26 администрации Гайнского муниципального округа, а также эвакуационного выхода ведущего наружу в западной части здания</t>
  </si>
  <si>
    <t>01 0 03 03002</t>
  </si>
  <si>
    <t>Огнезащитная обработка стропил и обрешетки в здании администрации Гайнского муниципального округа</t>
  </si>
  <si>
    <t>01 0 03 03003</t>
  </si>
  <si>
    <t>Установка АПС в помещениях уборной, подвального этажа, складском помещении ТИК, а также тамбура в западной и восточной части администрации Гайнского муниципального округа</t>
  </si>
  <si>
    <t>01 0 03 03004</t>
  </si>
  <si>
    <t>Устройство пандуса с уклоном не более 1:6 у эвакуационного выхода наружу в западной части  здания администрации Гайнского муниципального округа</t>
  </si>
  <si>
    <t>02 0 00 00000</t>
  </si>
  <si>
    <t xml:space="preserve">Муниципальная программа "Развитие системы образования Гайнского муниципального округа" </t>
  </si>
  <si>
    <t>02 1 00 00000</t>
  </si>
  <si>
    <t>Подпрограмма "Дошкольное образование"</t>
  </si>
  <si>
    <t>02 1 02 00000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</si>
  <si>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</si>
  <si>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02 1 02 2Н020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</si>
  <si>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общеобразовательных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</si>
  <si>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</si>
  <si>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02 1 03 00000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</si>
  <si>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</si>
  <si>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03 2Н020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</si>
  <si>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</si>
  <si>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</si>
  <si>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</si>
  <si>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</si>
  <si>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</si>
  <si>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Предоставление мер социальной поддержки педагогическим работникам образовательных организаций</t>
  </si>
  <si>
    <t>02 1 06 00000</t>
  </si>
  <si>
    <t>Основное мероприятие "Приобретение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игрушек"</t>
  </si>
  <si>
    <t>02 1 06 79501</t>
  </si>
  <si>
    <t>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</t>
  </si>
  <si>
    <t xml:space="preserve">02 1 07 00000 </t>
  </si>
  <si>
    <t>Основное мероприятие "Проведение текущих ремонтных работ в дошкольных образовательных учреждениях"</t>
  </si>
  <si>
    <t>02 1 07 79501</t>
  </si>
  <si>
    <t>Проведение текущих ремонтных работ в дошкольных образовательных учреждениях</t>
  </si>
  <si>
    <t>02 1 05 00000</t>
  </si>
  <si>
    <t>Основное мероприятие " Проведение мероприятий с педагогами округа"</t>
  </si>
  <si>
    <t>02 1 05 79531</t>
  </si>
  <si>
    <t>Проведение мероприятий с педагогами округа</t>
  </si>
  <si>
    <t>200</t>
  </si>
  <si>
    <t>Закупка товаров, работ и услуг для государственных (муниципальных) нужд</t>
  </si>
  <si>
    <t xml:space="preserve">Основное мероприятие "Проведение муниципальных конкурсов "Ребенок в объективе ФГОС", "Икаренок", "Семья года" </t>
  </si>
  <si>
    <t>02 1 06 79531</t>
  </si>
  <si>
    <t xml:space="preserve">Проведение муниципальных конкурсов "Ребенок в объективе ФГОС", "Икаренок", "Семья года" </t>
  </si>
  <si>
    <t>02 2 00 00000</t>
  </si>
  <si>
    <t>Подпрограмма "Начальное, основное, среднее общее образование"</t>
  </si>
  <si>
    <t>02 2 01 00000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</si>
  <si>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</si>
  <si>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</si>
  <si>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Предоставление услуги в сфере образования</t>
  </si>
  <si>
    <t>02 2 02 00000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</si>
  <si>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</si>
  <si>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02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</si>
  <si>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</si>
  <si>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02 2 03 00000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</si>
  <si>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</si>
  <si>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02 2 03 2Н020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</si>
  <si>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</si>
  <si>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02.2.03.53030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</si>
  <si>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</si>
  <si>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</si>
  <si>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</si>
  <si>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</si>
  <si>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Предоставление мер социальной поддержки учащимся из малоимущих многодетных и малоимущих семей</t>
  </si>
  <si>
    <t>Социальное обеспечение и иные выплаты населению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</si>
  <si>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</si>
  <si>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</si>
  <si>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</si>
  <si>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02 2 06 00000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</si>
  <si>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</si>
  <si>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 2 06 2С010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</si>
  <si>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</si>
  <si>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Социальное обеспечение и иные выплаты населению</t>
  </si>
  <si>
    <t>02 2 06 2С170</t>
  </si>
  <si>
    <t>02 2 07 00000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</si>
  <si>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</si>
  <si>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2С240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</si>
  <si>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</si>
  <si>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02 2 05 50550</t>
  </si>
  <si>
    <t xml:space="preserve">Обеспечение работников учреждений бюджетной сферы Пермского края путевками на санаторно-курортное лечение и оздоровление (средства местного бюджета) </t>
  </si>
  <si>
    <t>02 2 07 40550</t>
  </si>
  <si>
    <t>02 2 07 SС240</t>
  </si>
  <si>
    <t>в том числе:</t>
  </si>
  <si>
    <t>средства краевого бюджета</t>
  </si>
  <si>
    <t>средства местного бюджета</t>
  </si>
  <si>
    <t xml:space="preserve">02 2 08 00000 </t>
  </si>
  <si>
    <t>Основное мероприятие "Укрепление материально-технической базы общеобразовательных учреждений"</t>
  </si>
  <si>
    <t>02 2 08 79502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</si>
  <si>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</si>
  <si>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02 2 09 00000</t>
  </si>
  <si>
    <t>Основное мероприятие "Реализация программы "Мобильный учитель""</t>
  </si>
  <si>
    <t>02 2 09 42199</t>
  </si>
  <si>
    <t>Реализация программы "Мобильный учитель"</t>
  </si>
  <si>
    <t>02 2 10 00000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</si>
  <si>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</si>
  <si>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10 SР040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</si>
  <si>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</si>
  <si>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Ремонт МБОУ "Онылская ООШ"</t>
  </si>
  <si>
    <t>Нераспределенный резерв (средства краевого бюджета)</t>
  </si>
  <si>
    <t>02 2 12 00000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</si>
  <si>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</si>
  <si>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02 2 12 79503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</si>
  <si>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</si>
  <si>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02 2 13 00000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</si>
  <si>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</si>
  <si>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02 2 13 79504</t>
  </si>
  <si>
    <t>Создание условий для организации и проведения государственной итоговой аттестации в различных формах</t>
  </si>
  <si>
    <t>02 2 14 00000</t>
  </si>
  <si>
    <t>Основное мероприятие "Учет и контроль выдачи документов об образовании в федеральной информационной системе ФИС ФРДО"</t>
  </si>
  <si>
    <t>02 2 14 79505</t>
  </si>
  <si>
    <t>Учет и контроль выдачи документов об образовании в федеральной информационной системе ФИС ФРДО</t>
  </si>
  <si>
    <t>02 2 15 00000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</si>
  <si>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</si>
  <si>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02 2 15 79506</t>
  </si>
  <si>
    <t>Стипендиальное обеспечение специалистов по целевому направлению в учреждения ВПО на педагогические специальности</t>
  </si>
  <si>
    <t>02 2 17 00000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</si>
  <si>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rFont val="Arial"/>
        <family val="1"/>
      </rPr>
      <t>"</t>
    </r>
  </si>
  <si>
    <r>
      <rPr>
        <sz val="10"/>
        <rFont val="Times New Roman"/>
        <family val="1"/>
      </rPr>
      <t xml:space="preserve">02 2 17 </t>
    </r>
    <r>
      <rPr>
        <sz val="10"/>
        <color indexed="8"/>
        <rFont val="Times New Roman"/>
        <family val="1"/>
      </rPr>
      <t>L3040</t>
    </r>
  </si>
  <si>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</si>
  <si>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02 2 20 00000</t>
  </si>
  <si>
    <t>Основное мероприятие "Проведение работ по ремонту помещений общеобразовательных организаций для размещения дошкольных групп и пришкольных интернатов"</t>
  </si>
  <si>
    <t>02 2 20 2Н310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</si>
  <si>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</si>
  <si>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Ремонт здания школы МБОУ «Усть-Черновская СОШ» филиал «Кероская ООШ»</t>
  </si>
  <si>
    <t>Ремонт здания школы МБОУ «Лесокамочка» филиала "Сёйвинская ООШ"</t>
  </si>
  <si>
    <t>Ремонт здания школы МБОУ «Усть-Черновская СОШ»</t>
  </si>
  <si>
    <t>02 2 20 SР040</t>
  </si>
  <si>
    <t>Проведение работ по ремонту помещений общеобразовательных организаций за счет софинансирования на реализацию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</si>
  <si>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02 3 00 00000</t>
  </si>
  <si>
    <t>Подпрограмма "Воспитание, дополнительное образование детей"</t>
  </si>
  <si>
    <t>02 3 01 00000</t>
  </si>
  <si>
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службе""</t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</si>
  <si>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</si>
  <si>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</si>
  <si>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</si>
  <si>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</si>
  <si>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</si>
  <si>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</si>
  <si>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 xml:space="preserve">02 3 03 00000 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</si>
  <si>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</si>
  <si>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</si>
  <si>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</si>
  <si>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</si>
  <si>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</si>
  <si>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</si>
  <si>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</si>
  <si>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</si>
  <si>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</si>
  <si>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</si>
  <si>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</si>
  <si>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02 3 05 79535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</si>
  <si>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</si>
  <si>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02 3 06 00000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</si>
  <si>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</si>
  <si>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02 3 06 79511</t>
  </si>
  <si>
    <t>Физкультурно-спортивная деятельность на школьном и окружном уровнях, участие в краевых и межмуниципальных мероприятиях</t>
  </si>
  <si>
    <t>02 3 07 00000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</si>
  <si>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</si>
  <si>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02 3 07 79512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</si>
  <si>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</si>
  <si>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02 3 08 00000</t>
  </si>
  <si>
    <t>Основное мероприятие "Этнокультурное образование"</t>
  </si>
  <si>
    <t>02 3 08 79512</t>
  </si>
  <si>
    <t>Этнокультурное образование</t>
  </si>
  <si>
    <t>02 3 09 00000</t>
  </si>
  <si>
    <t>Основное мероприятие "Профилактика правонарушений"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</si>
  <si>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</si>
  <si>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</si>
  <si>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</si>
  <si>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</si>
  <si>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</si>
  <si>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</si>
  <si>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</si>
  <si>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</si>
  <si>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02 3 11 79515</t>
  </si>
  <si>
    <t>Профилактика детского и семейного неблагополучия</t>
  </si>
  <si>
    <t xml:space="preserve">02 4 00 00000 </t>
  </si>
  <si>
    <t>Подпрограмма "Обеспечивающая подпрограмма"</t>
  </si>
  <si>
    <t xml:space="preserve">02 4 01 00000 </t>
  </si>
  <si>
    <t>Основное мероприятие "Создание муниципальной системы выявления и развития молодых талантов "Одаренные дети""</t>
  </si>
  <si>
    <t>02 4 01 79510</t>
  </si>
  <si>
    <t>Создание муниципальной системы выявления и развития молодых талантов "Одаренные дети</t>
  </si>
  <si>
    <t>02 4 02 00000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</si>
  <si>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</si>
  <si>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02 4 02 79531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</si>
  <si>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</si>
  <si>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02 4 05 00000</t>
  </si>
  <si>
    <t>Основное мероприятие "Обеспечение деятельности отдела общего образования и начальника Гайнского управления образования"</t>
  </si>
  <si>
    <t>02 4 05 00204</t>
  </si>
  <si>
    <t>Обеспечение деятельности отдела общего образования и начальника Гайнского управления образования</t>
  </si>
  <si>
    <t>02 4 06 00000</t>
  </si>
  <si>
    <r>
      <rPr>
        <sz val="10"/>
        <color indexed="8"/>
        <rFont val="Times New Roman"/>
        <family val="1"/>
      </rPr>
      <t>Основное мероприятие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"Обеспечение деятельности Централизованной бухгалтерии"</t>
    </r>
  </si>
  <si>
    <t>02 4 06 00204</t>
  </si>
  <si>
    <t>Содержание централизованной бухгалтерии</t>
  </si>
  <si>
    <t>02 4 07 00000</t>
  </si>
  <si>
    <t>Основное мероприятие "Обеспечение деятельности методического отдела"</t>
  </si>
  <si>
    <t>02 4 07 00204</t>
  </si>
  <si>
    <t xml:space="preserve">Содержание методического отдела </t>
  </si>
  <si>
    <t>02 4 08 00000</t>
  </si>
  <si>
    <t>Основное мероприятие "Обеспечение отдела обслуживания"</t>
  </si>
  <si>
    <t>02 4 08 00204</t>
  </si>
  <si>
    <t>Содержание отдела обслуживания</t>
  </si>
  <si>
    <t>Иные бюджетные ассигнования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</si>
  <si>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</si>
  <si>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</si>
  <si>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</si>
  <si>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</si>
  <si>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03 0 00 00000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</si>
  <si>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</si>
  <si>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</si>
  <si>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</si>
  <si>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03 0 01 44099</t>
  </si>
  <si>
    <t>Финансовое обеспечение выполнения муниципального задания на оказание муниципальных услуг (выполнение работ) ММБУК КМЦ</t>
  </si>
  <si>
    <t>03 0 01 44199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</si>
  <si>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</si>
  <si>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03 0 01 44299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</si>
  <si>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</si>
  <si>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03 0 01 42399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</si>
  <si>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</si>
  <si>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03 0 02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</si>
  <si>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</si>
  <si>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 0 02 2С240</t>
  </si>
  <si>
    <t>03 0 02 40550</t>
  </si>
  <si>
    <t>03 0 02 SС240</t>
  </si>
  <si>
    <t>03 0 03 00000</t>
  </si>
  <si>
    <t>Основное мероприятие "Обеспечение деятельности  централизованной бухгалтерии"</t>
  </si>
  <si>
    <t>03 0 03 45299</t>
  </si>
  <si>
    <t>Обеспечение деятельности централизованной бухгалтерии</t>
  </si>
  <si>
    <t>03 0 02 00000</t>
  </si>
  <si>
    <t>Основное мероприятие "Организация и проведение социально-значимых мероприятий в сфере культуры и искусства"</t>
  </si>
  <si>
    <t>03 0 02 79532</t>
  </si>
  <si>
    <t>Участие в краевом конкурсе "59 фестивалей 59 региона"</t>
  </si>
  <si>
    <t>03 0 02 79632</t>
  </si>
  <si>
    <t>Участие в краевом конкурсе проектов, направленных на модернизацию музейного дела</t>
  </si>
  <si>
    <t>03 0 02 79732</t>
  </si>
  <si>
    <t xml:space="preserve">Участие в краевом конкурсе, направленном на развитие библиотечного дела </t>
  </si>
  <si>
    <t>03 0 02 79832</t>
  </si>
  <si>
    <t>Участие в подготовке и праздновании Дня Победы в Великой Отечественной войне</t>
  </si>
  <si>
    <t>03 0 02 79932</t>
  </si>
  <si>
    <t>Участие в краевом конкурсе культурно-образовательных проектов</t>
  </si>
  <si>
    <t>Краевой конкурс культурно-досуговых учреждений</t>
  </si>
  <si>
    <t>Организация и проведение праздника обрядовых культур «Троицкие гуляния»</t>
  </si>
  <si>
    <t>Организация и проведение национального татарского праздника «Троицкие гуляния»</t>
  </si>
  <si>
    <t>Основное мероприятие "Укрепление материально-технического оснащения учреждений культуры"</t>
  </si>
  <si>
    <t>03 0 03 79532</t>
  </si>
  <si>
    <t>Приобретение аккустической системы для КМЦ (п. Сергеевский, п. Усть-Черная, п. Кебраты)</t>
  </si>
  <si>
    <t>03 0 03 79632</t>
  </si>
  <si>
    <t>Приобретение музыкальных инструментов для ДШИ</t>
  </si>
  <si>
    <t>03 0 03 79832</t>
  </si>
  <si>
    <t>Установка системы видеонаблюдения в здании Культурно-методического центра</t>
  </si>
  <si>
    <t>03 0 03 79932</t>
  </si>
  <si>
    <t>Монтаж системы АПС и оповещения о пожаре</t>
  </si>
  <si>
    <t>03 0 03 79732</t>
  </si>
  <si>
    <t>Установка системы Стрелец –Мониторинг</t>
  </si>
  <si>
    <t>Огнезащитная обработка сцены и чердачных помещений</t>
  </si>
  <si>
    <t>03 0 03 55190</t>
  </si>
  <si>
    <t>Государственная поддержка отрасли культуры (Федеральный проект «Творческие люди») (государственная  поддержка лучших  сельских учреждений культуры)</t>
  </si>
  <si>
    <t>03 0 04 00000</t>
  </si>
  <si>
    <t>Основное мероприятие "Развитие молодежного движения"</t>
  </si>
  <si>
    <t>03 0 04 79532</t>
  </si>
  <si>
    <t>Участие молодежного парламента в межмуниципальных и региональных форумах и других мероприятиях</t>
  </si>
  <si>
    <t>03 0 04 79632</t>
  </si>
  <si>
    <t xml:space="preserve">Проведение окружных мероприятий, участие в конкурсах, проектах </t>
  </si>
  <si>
    <t>03 0 04 79732</t>
  </si>
  <si>
    <t>Устройство туристических маршрутов (урочище Пернаяг, древнее поселение Устин-город, Мэдгорт (родина Перы-богатыря)</t>
  </si>
  <si>
    <t>03 0 04 79832</t>
  </si>
  <si>
    <t>Организация трудоустройства подростков, находящихся в социально опасном положении</t>
  </si>
  <si>
    <t>03 0 05 00000</t>
  </si>
  <si>
    <t>Основное мероприятие "Формирование основ безопасной жизнедеятельности детей"</t>
  </si>
  <si>
    <t>03 0 05 79507</t>
  </si>
  <si>
    <t>Организация подготовки и проведения муниципальных мероприятий</t>
  </si>
  <si>
    <t>03 0 05 79608</t>
  </si>
  <si>
    <t>Организация участия команд школьников в региональных и всероссийских мероприятиях</t>
  </si>
  <si>
    <t>03 0 08 00000</t>
  </si>
  <si>
    <t>Основное мероприятие "Участие в проекте "Культурная среда""</t>
  </si>
  <si>
    <t>03 0 08 79532</t>
  </si>
  <si>
    <t>Капитальный ремонт МБУК "ГМРЦБ" п. Гайны</t>
  </si>
  <si>
    <t>03 0 08 79632</t>
  </si>
  <si>
    <t>Капитальный ремонт МБУК "Гайнский краеведческий музей им. А.Я.Созонова" п. Гайны</t>
  </si>
  <si>
    <t>03 0 08 79732</t>
  </si>
  <si>
    <t>Реновация МБУК "КМЦ" п. Гайны</t>
  </si>
  <si>
    <t>03 0 08 79832</t>
  </si>
  <si>
    <t>Оценка достоверности сметной стоимости МБУК «Гайнский краеведческий музей им. А. Я. Созонова» п.Гайны на выполнение работ по капитальному ремонту музея в п.Гайны</t>
  </si>
  <si>
    <t>03 0 08 79932</t>
  </si>
  <si>
    <t>Оценка достоверности сметной стоимости ММБУК «КМЦ» п.Гайны на выполнение работ по капитальному ремонту</t>
  </si>
  <si>
    <t>03 0 10 00000</t>
  </si>
  <si>
    <t>Основное мероприятие "Укрепление материально-технического оснащения учреждений дополнительного образования"</t>
  </si>
  <si>
    <t>03 0 10 79732</t>
  </si>
  <si>
    <t>Приобретение туристического оборудования</t>
  </si>
  <si>
    <t>03 0 10 79832</t>
  </si>
  <si>
    <t>Приобретение оборудования</t>
  </si>
  <si>
    <t>03 0 10 2К160</t>
  </si>
  <si>
    <t>Обеспечение музыкальными инструментами, оборудованием и материалами образовательных учреждений в сфере культуры</t>
  </si>
  <si>
    <t>03 0 11 00000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</si>
  <si>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</si>
  <si>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03 0 11 79532</t>
  </si>
  <si>
    <t>Ремонтные работы (текущий ремонт) в отношении зданий домов культуры</t>
  </si>
  <si>
    <t>03 0 13 00000</t>
  </si>
  <si>
    <t>Основное мероприятие "Проведение текущих и капитальных ремонтов"</t>
  </si>
  <si>
    <t>03 0 13 79632</t>
  </si>
  <si>
    <t>Ремонт печей в библиотеке д. Иванчино (МБУК "ГМРЦБ")</t>
  </si>
  <si>
    <t>03 0 13 79732</t>
  </si>
  <si>
    <t>Ремонт Серебрянского Дома культуры (эл.отопление, ремонт пола)</t>
  </si>
  <si>
    <t>03 0 13 SР180</t>
  </si>
  <si>
    <t>Ремонт объектов общественной инфраструктуры муниципального значения</t>
  </si>
  <si>
    <t>Ремонт  здания МБУК "Гайнский музей"</t>
  </si>
  <si>
    <t>Ремонт Дома культуры в п. Гайны-1</t>
  </si>
  <si>
    <t>Ремонт Иванчинского Дома культуры</t>
  </si>
  <si>
    <t>04 0 00 00000</t>
  </si>
  <si>
    <t>Муниципальная программа "Развитие физической культуры и спорта в Гайнском муниципальном округе"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</si>
  <si>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</si>
  <si>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</si>
  <si>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</si>
  <si>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Обеспечение деятельности муниципального бюджетного учреждения физической культуры и спорта (МБК ФКиС ФОЦ "Олимп")</t>
  </si>
  <si>
    <t>04 0 02 00000</t>
  </si>
  <si>
    <t>Основное мероприятие "Развитие физической культуры и спорта"</t>
  </si>
  <si>
    <t>04 0 02 79503</t>
  </si>
  <si>
    <t>Мероприятия по развитию массовой физической культуры и спорта в округе</t>
  </si>
  <si>
    <t>04 0 03 00000</t>
  </si>
  <si>
    <t>Основное мероприятие "Внедрение Всероссийского физкультурно-спортивного комплекса "Готов к труду и оброне (ГТО)"</t>
  </si>
  <si>
    <t>04 0 03 79503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</si>
  <si>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</si>
  <si>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04 0 04 00000</t>
  </si>
  <si>
    <t>Основное мероприятие "Укрепление материально-технической базы"</t>
  </si>
  <si>
    <t>04 0 04 79503</t>
  </si>
  <si>
    <t xml:space="preserve">Приобретение спортивного инвентаря </t>
  </si>
  <si>
    <t>04 0 05 00000</t>
  </si>
  <si>
    <t>Основное мероприятие "Ремонт Спорткомплекса в п. Харино"</t>
  </si>
  <si>
    <t>04 0 05 SP180</t>
  </si>
  <si>
    <t xml:space="preserve">Ремонт Спорткомплекса в п. Харино </t>
  </si>
  <si>
    <t>04 0 06 00000</t>
  </si>
  <si>
    <t>Основное мероприятие "Софинансирование проектов инициативного бюджетирования"</t>
  </si>
  <si>
    <t>04 0 06 SP080</t>
  </si>
  <si>
    <t xml:space="preserve">Создание и обустройство спортивно-игровой площадки "Спорт и Дружба" </t>
  </si>
  <si>
    <t>средства юридических лиц</t>
  </si>
  <si>
    <t>06 0 00 00000</t>
  </si>
  <si>
    <t>Муниципальная программа "Создание условий для устойчивого экономического развития Гайнского муниципального округа"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</si>
  <si>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</si>
  <si>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</si>
  <si>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</si>
  <si>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</si>
  <si>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</si>
  <si>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</si>
  <si>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</si>
  <si>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</si>
  <si>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</si>
  <si>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</si>
  <si>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</si>
  <si>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</si>
  <si>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</si>
  <si>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</si>
  <si>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</si>
  <si>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</si>
  <si>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</si>
  <si>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</si>
  <si>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</si>
  <si>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</si>
  <si>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</si>
  <si>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</si>
  <si>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</si>
  <si>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</si>
  <si>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R5022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</si>
  <si>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</si>
  <si>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06 2 02 2У180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</si>
  <si>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</si>
  <si>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</si>
  <si>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</si>
  <si>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</si>
  <si>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</si>
  <si>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</si>
  <si>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</si>
  <si>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</si>
  <si>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</si>
  <si>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</si>
  <si>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</si>
  <si>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</si>
  <si>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</si>
  <si>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07 0 00 00000</t>
  </si>
  <si>
    <t>Муниципальная программа «Муниципальные дороги Гайнского муниципального округа»</t>
  </si>
  <si>
    <t>07 0 01 00000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</si>
  <si>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18"/>
        <rFont val="Times New Roman"/>
        <family val="1"/>
      </rPr>
      <t>Обеспечение безопасности на муниципальных автомобильных дорогах Гайнского муниципального округа</t>
    </r>
    <r>
      <rPr>
        <sz val="10"/>
        <rFont val="Times New Roman"/>
        <family val="1"/>
      </rPr>
      <t>"</t>
    </r>
  </si>
  <si>
    <t>07 0 01 79517</t>
  </si>
  <si>
    <t>Обеспечение безопасности на муниципальных автомобильных дорогах Гайнского муниципального округа</t>
  </si>
  <si>
    <t>600</t>
  </si>
  <si>
    <t>800</t>
  </si>
  <si>
    <t xml:space="preserve">Нераспределенный резерв  </t>
  </si>
  <si>
    <t>07 0 02 00000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</si>
  <si>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</si>
  <si>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07 0 02 ST040</t>
  </si>
  <si>
    <t>Ремонт автомобильных дорог местного значения с софинансированием из Дорожного фонда Пермского края</t>
  </si>
  <si>
    <t>из них:</t>
  </si>
  <si>
    <t>Ремонт моста через р. Пугва на км 16+700 автомобильной дороги "п. Усть-Весляна-п. Сейва"</t>
  </si>
  <si>
    <t>762 305,22</t>
  </si>
  <si>
    <t>Устройство временных пешеходных сходов (трапов) на мост р. Дозовка автомобильной дороги «Давыдово - Жемчужный» протяженностью 16 п.м.</t>
  </si>
  <si>
    <r>
      <rPr>
        <sz val="11"/>
        <color indexed="8"/>
        <rFont val="Times New Roman"/>
        <family val="1"/>
      </rPr>
      <t>Восстановление размытого деревянного моста через ручей км 9+320  автомобильной дороги «Давыдово - Жемчужный» протяженностью 0,010 км</t>
    </r>
    <r>
      <rPr>
        <sz val="12"/>
        <color indexed="8"/>
        <rFont val="Arial Cyr"/>
        <family val="1"/>
      </rPr>
      <t xml:space="preserve"> </t>
    </r>
  </si>
  <si>
    <t>Восстановление размытых объездов мостов автомобильной дороги «Усть-Весляна - Сейва» протяженностью 0,020 км</t>
  </si>
  <si>
    <t>Восстановление размытых участков автомобильной дороги «Усть-Черная – Керос» протяженностью 0,065 км</t>
  </si>
  <si>
    <t>Устройство временного проезда на км 41+500 автомобильной дороги «Усть-Черная – Керос» протяженностью 0,065 км</t>
  </si>
  <si>
    <t xml:space="preserve">Восстановление участков автомобильной дороги  «Давыдово - Жемчужный» протяженностью 0,450 км   </t>
  </si>
  <si>
    <t xml:space="preserve">Восстановление участков автомобильной дороги  «берег р. Кама – Верхняя-Старица – Луным – Лель» протяженностью 0,500 км   </t>
  </si>
  <si>
    <t xml:space="preserve">Восстановление участков автомобильной дороги «ур. Лугдын-Кебраты» протяженностью 1,050 км  </t>
  </si>
  <si>
    <t xml:space="preserve">Восстановление участков автомобильной дороги «Усть-Черная - Керос» протяженностью 0,560 км </t>
  </si>
  <si>
    <t>Восстановление участков автомобильной дороги «Кебраты - Верхний Будым» протяженностью 0,010 км</t>
  </si>
  <si>
    <t xml:space="preserve">Восстановление участков автомобильной дороги «подъезд к п. Шордын» протяженностью 0,050 км </t>
  </si>
  <si>
    <t>Нераспределенный резерв</t>
  </si>
  <si>
    <t>07 0 03 00000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</si>
  <si>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</si>
  <si>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07 0 03 ST040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</si>
  <si>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</si>
  <si>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0,00</t>
  </si>
  <si>
    <t>07 0 04 00000</t>
  </si>
  <si>
    <t>Основное мероприятие "Содержание муниципальных автомобильных дорог"</t>
  </si>
  <si>
    <t>07 0 04 79517</t>
  </si>
  <si>
    <t>Содержание муниципальных автомобильных дорог</t>
  </si>
  <si>
    <t>07 0 04 79518</t>
  </si>
  <si>
    <t xml:space="preserve">Финансовое обеспечение выполнения муниципального задания на выполнение работ МАУ " ЖКХ " Ресурс"  по содержанию муниципальных автомобильных дорог </t>
  </si>
  <si>
    <t>08 0 00 00000</t>
  </si>
  <si>
    <t>Муниципальная программа "Управление муниципальным имуществом и земельными ресурсами Гайнского муниципального округа"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</si>
  <si>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</si>
  <si>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</si>
  <si>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</si>
  <si>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</si>
  <si>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</si>
  <si>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</si>
  <si>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08 1 01 79651</t>
  </si>
  <si>
    <t>Проведение комплексных кадастровых работ (проекты межевания, топография и т.д.)</t>
  </si>
  <si>
    <t>08 1 01 79761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</si>
  <si>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</si>
  <si>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1 01 2Ж420</t>
  </si>
  <si>
    <t>Подготовка генерального плана, правил землепользования и застройки</t>
  </si>
  <si>
    <t>3 500 000,00</t>
  </si>
  <si>
    <t>525 000,00</t>
  </si>
  <si>
    <t>08 1 02 00000</t>
  </si>
  <si>
    <t xml:space="preserve">Основное мероприятие «Обеспечение полноты и достоверности учета муниципального имущества» </t>
  </si>
  <si>
    <t>08 1 02 79543</t>
  </si>
  <si>
    <t>Продление лицензионных прав на программное обеспечение и оказание услуг по обновлению, адоптации и сопровождению программы "Аренда и продажа земли"</t>
  </si>
  <si>
    <t>08 2 00 00000</t>
  </si>
  <si>
    <t>Подпрограмма «Эффективное управление муниципальным имуществом»</t>
  </si>
  <si>
    <t>08 2 01 00000</t>
  </si>
  <si>
    <t>Основное мероприятие «Оценка муниципального имущества и техническая паспортизация объектов недвижимого имущества»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</si>
  <si>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</si>
  <si>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</si>
  <si>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</si>
  <si>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</si>
  <si>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08 2 02 79641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</si>
  <si>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</si>
  <si>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Закупка товаров, работ и услуг для обеспечения государственных (муниципальных) нужд</t>
  </si>
  <si>
    <t>08 2 04 00000</t>
  </si>
  <si>
    <t>Основное мероприятие «Снос нежилого здания гаража, находящегося по адресу: Пермский край, Гайнский район, п. Гайны, ул. Новая, д. 1В»</t>
  </si>
  <si>
    <t>08 2 04 SP250</t>
  </si>
  <si>
    <t>Снос нежилого здания гаража, находящегося по адресу: Пермский край, Гайнский район, п. Гайны, ул. Новая, д. 1В</t>
  </si>
  <si>
    <t>08 2 07 00000</t>
  </si>
  <si>
    <t>Основное мероприятие «Снос нежилых зданий»</t>
  </si>
  <si>
    <t>21 864,31</t>
  </si>
  <si>
    <t>08 2 07 SP250</t>
  </si>
  <si>
    <t>Снос нежилых зданий</t>
  </si>
  <si>
    <t>Снос нежилого здания центра детского творчества, находящегося по адресу: Пермский край, Гайнский район, п. Гайны, ул. Советская, д. 43</t>
  </si>
  <si>
    <t>12 168,37</t>
  </si>
  <si>
    <t>Снос нежилого здания муниципального издательства, находящегося по адресу: Пермский край, Гайнский район, п. Гайны, ул. Кашина, д. 39А</t>
  </si>
  <si>
    <t>9 695,94</t>
  </si>
  <si>
    <t>Снос нежилого здания дома-интерната, находящегося по адресу: Пермский край, Гайнский район, п. Керос, ул. Комсомольская, д. 1</t>
  </si>
  <si>
    <t>Снос нежилого здания детских яслей, находящегося по адресу: Пермский край, Гайнский район, п. Кебраты, ул. Кирова, д. 16</t>
  </si>
  <si>
    <t>Снос нежилого здания детских яслей, находящегося по адресу: Пермский край, Гайнский район, п. Кебраты, ул. Кирова, д. 14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</si>
  <si>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</si>
  <si>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</si>
  <si>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00000</t>
  </si>
  <si>
    <t>Основное мероприятие "Благоустройство территории общего пользования"</t>
  </si>
  <si>
    <t>09 0 F2 55550</t>
  </si>
  <si>
    <t>Реализация программ формирования современной городской среды</t>
  </si>
  <si>
    <t>средства федерального бюджета</t>
  </si>
  <si>
    <t>09 0 02 00000</t>
  </si>
  <si>
    <t>Основное мероприятие "Осуществление строительного контроля при производстве и приемке работ объекта"</t>
  </si>
  <si>
    <t>09 0 02 00002</t>
  </si>
  <si>
    <t>Осуществление строительного контроля при производстве и приемке работ объекта</t>
  </si>
  <si>
    <t>10 0 00 00000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</si>
  <si>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</si>
  <si>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10 0 02 00000</t>
  </si>
  <si>
    <t>Основное мероприятие "Ремонт колодцев"</t>
  </si>
  <si>
    <t>10 0 02 SP180</t>
  </si>
  <si>
    <t>Ремонт колодцев</t>
  </si>
  <si>
    <t>10 0 05 00000</t>
  </si>
  <si>
    <t>Основное мероприятие "Ремонт водонапорной скважины «Центральная» в п. Гайны"</t>
  </si>
  <si>
    <t>10 0 05 SP180</t>
  </si>
  <si>
    <t>Ремонт водонапорной скважины «Центральная» в п. Гайны</t>
  </si>
  <si>
    <t>10 0 06 00000</t>
  </si>
  <si>
    <t>Основное мероприятие "Ремонт очистных сооружений с присоединением МБОУ "Гайнская СОШ", МБУ ФКИС "ФОЦ Олимп" п. Гайны"</t>
  </si>
  <si>
    <t>10 0 06 SP180</t>
  </si>
  <si>
    <t>Ремонт очистных сооружений с присоединением МБОУ "Гайнская СОШ", МБУ ФКИС "ФОЦ Олимп" п. Гайны</t>
  </si>
  <si>
    <t>10 0 08 00000</t>
  </si>
  <si>
    <t>Основное мероприятие "Ремонт скважины в д. Иванчино"</t>
  </si>
  <si>
    <t>10 0 08 SP180</t>
  </si>
  <si>
    <t>Ремонт скважины в д. Иванчино</t>
  </si>
  <si>
    <t>10 0 09 00000</t>
  </si>
  <si>
    <t>Основное мероприятие "Ремонт водопровода в д. Иванчино"</t>
  </si>
  <si>
    <t>10 0 09 SP180</t>
  </si>
  <si>
    <t>Ремонт водопровода в д. Иванчино</t>
  </si>
  <si>
    <t>10 0 10 00000</t>
  </si>
  <si>
    <t>Основное мероприятие "Реконструкция водопровода 5 км в п. Харино"</t>
  </si>
  <si>
    <t>10 0 10 SP180</t>
  </si>
  <si>
    <t>Реконструкция водопровода 5 км в п. Харино</t>
  </si>
  <si>
    <t xml:space="preserve">10 0 11 00000 </t>
  </si>
  <si>
    <t>Основное мероприятие "Ремонт  и содержание сетей уличного освещения"</t>
  </si>
  <si>
    <t xml:space="preserve">10 0 11 40503 </t>
  </si>
  <si>
    <t>Содержание уличного освещения</t>
  </si>
  <si>
    <t>10 0 11 SP180</t>
  </si>
  <si>
    <t>Ремонт уличных сетей наружного освещения</t>
  </si>
  <si>
    <t>Установка осветительного оборудования по ул. Дзержинского в п. Гайны</t>
  </si>
  <si>
    <t>10 0 15 00000</t>
  </si>
  <si>
    <t>Основное мероприятие "Благоустройство территории парка отдыха по ул. Советская в п. Кебраты"</t>
  </si>
  <si>
    <t>10 0 15 SP180</t>
  </si>
  <si>
    <t>Благоустройство территории парка отдыха по ул. Советская в п. Кебраты</t>
  </si>
  <si>
    <t>10 0 18 00000</t>
  </si>
  <si>
    <t>Основное мероприятие "Устройство парка в п. Гайны-1"</t>
  </si>
  <si>
    <t>10 0 18 SP180</t>
  </si>
  <si>
    <t>Устройство парка в п. Гайны-1</t>
  </si>
  <si>
    <t>10 0 19 00000</t>
  </si>
  <si>
    <t>Основное мероприятие "Ремонт тротуар"</t>
  </si>
  <si>
    <t>10 0 19 SP180</t>
  </si>
  <si>
    <t>Ремонт тротуар</t>
  </si>
  <si>
    <t>10 0 20 00000</t>
  </si>
  <si>
    <t>Основное мероприятие "Устройство площади в п.Гайны"</t>
  </si>
  <si>
    <t>10 0 20 SP180</t>
  </si>
  <si>
    <t>Устройство площади в п.Гайны</t>
  </si>
  <si>
    <t>10 021 00000</t>
  </si>
  <si>
    <t>Основное мероприятие "Ремонт муниципального жилищного фонда"</t>
  </si>
  <si>
    <t>10 0 21 79521</t>
  </si>
  <si>
    <t>Ремонт муниципального жилищного фонда</t>
  </si>
  <si>
    <t>10 0 21 79531</t>
  </si>
  <si>
    <t>Финансовое обеспечение выполнения муниципального задания на выполнение работ МАУ " ЖКХ " Ресурс"  по ремонту муниципального жилищного фонда</t>
  </si>
  <si>
    <t>10 0 23 00000</t>
  </si>
  <si>
    <t>Основное мероприятие "Обустройство площадок накопления твердых коммунальных отходов"</t>
  </si>
  <si>
    <t>10 0 23 L5765</t>
  </si>
  <si>
    <t>Обустройство площадок накопления твердых коммунальных отходов</t>
  </si>
  <si>
    <t>10 0 27 00000</t>
  </si>
  <si>
    <t>10 0 27 L5765</t>
  </si>
  <si>
    <t>10 0 28 00000</t>
  </si>
  <si>
    <t>Основное мероприятие "Устройство ограждения сквера Любви на ул. Кашина п.Гайны, ограждения парка в п. Кебраты"</t>
  </si>
  <si>
    <t>10 0 28 SP180</t>
  </si>
  <si>
    <t>Устройство ограждения сквера Любви на ул. Кашина п.Гайны, ограждения парка в п. Кебраты</t>
  </si>
  <si>
    <t>10 0 29 00000</t>
  </si>
  <si>
    <t>Основное мероприятие "Устройство ограждения парка в п. Кебраты"</t>
  </si>
  <si>
    <t>10 0 29 SP180</t>
  </si>
  <si>
    <t>Устройство ограждения парка в п. Кебраты</t>
  </si>
  <si>
    <t>10 0 30 00000</t>
  </si>
  <si>
    <t>Основное мероприятие "Ремонт водопровода в п. Гайны по ул. Космонавтов, в п. Сергеевский по ул. Казанская"</t>
  </si>
  <si>
    <t>10 0 30 SP180</t>
  </si>
  <si>
    <t>Ремонт водопровода в п.Гайны по ул.Космонавтов, в п. Сергеевский по ул. Казанская</t>
  </si>
  <si>
    <t>10 0 31 00000</t>
  </si>
  <si>
    <t>Основное мероприятие "Ремонт водопровода в п.Харино"</t>
  </si>
  <si>
    <t>10 0 31 SP180</t>
  </si>
  <si>
    <t>Ремонт водопровода в п.Харино</t>
  </si>
  <si>
    <t>10 0 32 00000</t>
  </si>
  <si>
    <t>Основное мероприятие "Детская игровая площадка "Городок детства""</t>
  </si>
  <si>
    <t>10 0 32 SP080</t>
  </si>
  <si>
    <t>Детская игровая площадка "Городок детства"</t>
  </si>
  <si>
    <t>средства физических лиц</t>
  </si>
  <si>
    <t xml:space="preserve">10 0 33 00000 </t>
  </si>
  <si>
    <t>Основное мероприятие "Выполнение работ по техническому обследованию жилых домов ООО «РИК» в п. Гайны Пермский край по адресам:,  ул. Александра Невского, 10, ул. Александра Невского, 12, ул. Дзержинского, 32; ул. Дзержинского,34; Парковая, 1; Парковая, 3; Парковая, 5; Парковая, 6; Парковая, 8; Строителей,5"</t>
  </si>
  <si>
    <t xml:space="preserve">10 0 33 71532 </t>
  </si>
  <si>
    <t>Выполнение работ по техническому обследованию жилых домов ООО «РИК» в п. Гайны Пермский край по адресам:,  ул. Александра Невского, 10, ул. Александра Невского, 12, ул. Дзержинского, 32; ул. Дзержинского,34; Парковая, 1; Парковая, 3; Парковая, 5; Парковая, 6; Парковая, 8; Строителей,5;</t>
  </si>
  <si>
    <t xml:space="preserve">10 0 34 00000 </t>
  </si>
  <si>
    <t>Основное мероприятие "Изготовление указателей наименования улиц  номеров домов, изготовление информационных щитов на аварийные дома подлежащие расселению"</t>
  </si>
  <si>
    <t xml:space="preserve">10 0 34 71533 </t>
  </si>
  <si>
    <t>Изготовление указателей наименования улиц  номеров домов, изготовление информационных щитов на аварийные дома подлежащие расселению</t>
  </si>
  <si>
    <t xml:space="preserve">10 0 36 00000 </t>
  </si>
  <si>
    <t>Основное мероприятие "Осмотр, диагностика, разработка программы планового ремонта и модернизации очистных сооружений для приема сточных вод от ассенизаторских автомобилей"</t>
  </si>
  <si>
    <t xml:space="preserve">10 0 36 71534 </t>
  </si>
  <si>
    <t>Осмотр, диагностика, разработка программы планового ремонта и модернизации очистных сооружений для приема сточных вод от ассенизаторских автомобилей</t>
  </si>
  <si>
    <t>12 0 00 00000</t>
  </si>
  <si>
    <t>Муниципальная программа "Обеспечение жильем отдельных категорий граждан в Гайнском муниципальном округе на 2019-2021 годы"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</si>
  <si>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</si>
  <si>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</si>
  <si>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</si>
  <si>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</si>
  <si>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400</t>
  </si>
  <si>
    <t>Капитальные вложения в объекты государственной ( муниципальной) собственности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</si>
  <si>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</si>
  <si>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</si>
  <si>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12 0 03 00000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</si>
  <si>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</si>
  <si>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0 03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</si>
  <si>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</si>
  <si>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12 0 02 00000</t>
  </si>
  <si>
    <t>Основное мероприятие "Обеспечение жильем молодых семей"</t>
  </si>
  <si>
    <t>12 0 02 L4970</t>
  </si>
  <si>
    <t>Обеспечение жильем молодых семей</t>
  </si>
  <si>
    <t>12 0 02 2С020</t>
  </si>
  <si>
    <t>Обеспечение жильем молодых семей (средства краевого бюджета)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</si>
  <si>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</si>
  <si>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12 0 03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</si>
  <si>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</si>
  <si>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12 0 04 00000</t>
  </si>
  <si>
    <t>Основное мероприятие  " Реализация мероприятий по переселению жителей из труднодоступных, отдаленных и малочисленных населенных пунктов Пермского края"</t>
  </si>
  <si>
    <t xml:space="preserve">12 0 04 SP240 </t>
  </si>
  <si>
    <t>Реализация мероприятий по переселению жителей из труднодоступных, отдаленных и малочисленных населенных пунктов Пермского края</t>
  </si>
  <si>
    <t>14 0 00 00000</t>
  </si>
  <si>
    <t>Муниципальная программа "Повышение эффективности управления муниципальными финансами в Гайнском муниципальном округе"</t>
  </si>
  <si>
    <t>14 0 01 00000</t>
  </si>
  <si>
    <t>Основное мероприятие "Обеспечение деятельности функциональных органов по реализации программы"</t>
  </si>
  <si>
    <t>14 0 01 00040</t>
  </si>
  <si>
    <t>Кадровое и финансовое обеспечение для решения задач по реализации муниципальной программы</t>
  </si>
  <si>
    <t>14 0 02 00000</t>
  </si>
  <si>
    <t>Основное мероприятие "Сбалансированность бюджета Гайнского муниципального округа"</t>
  </si>
  <si>
    <t>14 0 02 00705</t>
  </si>
  <si>
    <t>Финансовое обеспечение непредвиденных и чрезвычайных ситуаций за счет резервного фонда администрации округа</t>
  </si>
  <si>
    <t>15 0 00 00000</t>
  </si>
  <si>
    <r>
      <rPr>
        <sz val="10"/>
        <color indexed="8"/>
        <rFont val="Times New Roman"/>
        <family val="1"/>
      </rPr>
      <t>Муниципальная программа “Обеспечение безопасности 
жизнедеятельности населения
 Гайнского муниципального округа</t>
    </r>
    <r>
      <rPr>
        <sz val="10"/>
        <rFont val="Times New Roman"/>
        <family val="1"/>
      </rPr>
      <t>”</t>
    </r>
  </si>
  <si>
    <t>15 1 00 00000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</si>
  <si>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Профилактика терроризма и экстремизма на территории Гайнского муниципального округа</t>
    </r>
    <r>
      <rPr>
        <sz val="10"/>
        <rFont val="Times New Roman"/>
        <family val="1"/>
      </rPr>
      <t>"</t>
    </r>
  </si>
  <si>
    <t>15 1 01 00000</t>
  </si>
  <si>
    <t>Основное мероприятие «Изготовление и распространение наглядной печатной продукции, направленной на профилактику распространения терроризма и экстремизма»</t>
  </si>
  <si>
    <t>15 1 01 03001</t>
  </si>
  <si>
    <t>Изготовление и распространение наглядной печатной продукции, направленной на профилактику распространения терроризма и экстремизма</t>
  </si>
  <si>
    <t>15 1 02 00000</t>
  </si>
  <si>
    <t>Основное мероприятие "Обучение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проявлений"</t>
  </si>
  <si>
    <t>15 1 02 03002</t>
  </si>
  <si>
    <t>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</t>
  </si>
  <si>
    <t>15 2 00 00000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</si>
  <si>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Организация и осуществление мероприятий по гражданской обороне, защите населения и территории Гайнского муниципального округа от чрезвычайных ситуаций природного и техногенного характера</t>
    </r>
    <r>
      <rPr>
        <sz val="10"/>
        <rFont val="Times New Roman"/>
        <family val="1"/>
      </rPr>
      <t>"</t>
    </r>
  </si>
  <si>
    <t>15 2 01 00000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</si>
  <si>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Формирование знаний у населения и совершенствование мероприятий по их пропаганде в области гражданской обороны, защиты от чрезвычайных ситуаций и безопасности людей на водных объектах</t>
    </r>
    <r>
      <rPr>
        <sz val="10"/>
        <rFont val="Times New Roman"/>
        <family val="1"/>
      </rPr>
      <t>"</t>
    </r>
  </si>
  <si>
    <t>15 2 01 03001</t>
  </si>
  <si>
    <t>Изготовление информационной продукции (плакаты, памятки, брошюры, информационные листы) по тематике ГО и ЧС</t>
  </si>
  <si>
    <t>15 2 01 03002</t>
  </si>
  <si>
    <t xml:space="preserve">Публикации в печатных средствах массовой информации по вопросам ГО и ЧС </t>
  </si>
  <si>
    <t>15 2 02 00000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</si>
  <si>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мероприятий по профилактике несчастных случаев на водных объектах, эффективному использованию сил и средств для обеспечения безопасности людей на водных объектах, охране их жизни и здоровья</t>
    </r>
    <r>
      <rPr>
        <sz val="10"/>
        <rFont val="Times New Roman"/>
        <family val="1"/>
      </rPr>
      <t>"</t>
    </r>
  </si>
  <si>
    <t>15 2 02 03001</t>
  </si>
  <si>
    <t xml:space="preserve">Мероприятия направленные на создание информационных табличек («Купание запрещено», «Выход на лед запрещен» и т.д.) и продукции (плакаты, памятки, брошюры, информационные листы)  по вопросам обеспечения безопасности людей на водных объектах, охране их жизни и здоровья </t>
  </si>
  <si>
    <t>15 2 03 00000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</si>
  <si>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Создание и оснащение пунктов временного размещения пострадавшего населения в результате чрезвычайных ситуаций</t>
    </r>
    <r>
      <rPr>
        <sz val="10"/>
        <rFont val="Arial"/>
        <family val="1"/>
      </rPr>
      <t>"</t>
    </r>
  </si>
  <si>
    <t>15 2 03 03001</t>
  </si>
  <si>
    <t>Приобретение предметов первой необходимости для пострадавшего населения</t>
  </si>
  <si>
    <t>15 2 03 03002</t>
  </si>
  <si>
    <t>Оснащение пунктов временного размещения населения</t>
  </si>
  <si>
    <t>15 2 04 00000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</si>
  <si>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обеспечение эффективной работы органов управления, сил и средств Гайнского окружного звена ТП РСЧС и гражданской обороны по защите населения и территорий Гайнского муниципального округа от чрезвычайных ситуаций природного, техногенного и военного характера</t>
    </r>
    <r>
      <rPr>
        <sz val="10"/>
        <rFont val="Times New Roman"/>
        <family val="1"/>
      </rPr>
      <t>"</t>
    </r>
  </si>
  <si>
    <t>15 2 04 03001</t>
  </si>
  <si>
    <t>Обучение руководящего состава администрации Гайнского МО на курсах повышения квалификации по вопросам ГО и ЧС</t>
  </si>
  <si>
    <t>15 2 04 03002</t>
  </si>
  <si>
    <t>Организация мероприятия по разработке декларации безопасности ГТС, путем привлечения специализированной организации</t>
  </si>
  <si>
    <t>15 2 04 03003</t>
  </si>
  <si>
    <t>Мероприятия направленные на создание и восполнение запасов материальных ресурсов Гайнского муниципального округа (исполнение писем ГУ МЧС России по ПК)</t>
  </si>
  <si>
    <t>15 2 04 03004</t>
  </si>
  <si>
    <t>Оснащение оперативной группы КЧС и ОПБ Гайнского муниципального округа средствами связи и оповещения (исполнение требования ГУ МЧС России по ПК)</t>
  </si>
  <si>
    <t>15 2 04 03005</t>
  </si>
  <si>
    <t xml:space="preserve">Изготовление и обновление картографических материалов по вопросам ГО и ЧС </t>
  </si>
  <si>
    <t>15 2 04 03006</t>
  </si>
  <si>
    <t>Приобретение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</si>
  <si>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15 2 04 03007</t>
  </si>
  <si>
    <t>Монтаж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</si>
  <si>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15 2 04 03008</t>
  </si>
  <si>
    <t>Содержание в рабочем состоянии устройств оповещения населения при угрозе и возникновениях ЧС</t>
  </si>
  <si>
    <t>15 2 04 03009</t>
  </si>
  <si>
    <t>Создание запасов средств индивидуальной и медицинской защиты Гайнского муниципального округа</t>
  </si>
  <si>
    <t>15 2 05 00000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</si>
  <si>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противопаводковых мероприятий</t>
    </r>
    <r>
      <rPr>
        <sz val="10"/>
        <rFont val="Times New Roman"/>
        <family val="1"/>
      </rPr>
      <t>"</t>
    </r>
  </si>
  <si>
    <t>15 2 05 03001</t>
  </si>
  <si>
    <t>Организация мероприятия по оканавливанию территории населенных пунктов, в рамках проведения противопаводковых мероприятий</t>
  </si>
  <si>
    <t>15 2 05 03002</t>
  </si>
  <si>
    <t>Мероприятия направленные на создание временных водомерных постов в населенных пунктах подверженных угрозе весеннего половодья на территории Гайнского муниципального округа</t>
  </si>
  <si>
    <t>15 2 05 03003</t>
  </si>
  <si>
    <t>Мероприятия направленные на организацию работы временных водомерных постов во время прохождения весеннего половодья на территории Гайнского муниципального округа</t>
  </si>
  <si>
    <t>15 2 05 03004</t>
  </si>
  <si>
    <t>Мероприятия направленные на организацию работы плавсредств во время прохождения весеннего половодья на территории Гайнского муниципального округа</t>
  </si>
  <si>
    <t>15 2 05 03005</t>
  </si>
  <si>
    <t>Мероприятия направленные на организацию работы по дезинфекции колодцев после прохождения  весеннего половодья на территории Гайнского муниципального округа</t>
  </si>
  <si>
    <t>15 3 00 00000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</si>
  <si>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правонарушений среди населения Гайнского муниципального округа»</t>
    </r>
  </si>
  <si>
    <t>15 3 01 00000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</si>
  <si>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рейдов и других профилактических мероприятий</t>
    </r>
    <r>
      <rPr>
        <sz val="10"/>
        <rFont val="Arial"/>
        <family val="1"/>
      </rPr>
      <t>"</t>
    </r>
  </si>
  <si>
    <t>15 3 01 03001</t>
  </si>
  <si>
    <t>Организация и проведение рейдов и других профилактических мероприятий</t>
  </si>
  <si>
    <t>15 3 02 00000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</si>
  <si>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Приведение в нормативное состояние нежилого помещения по адресу п. Усть-Черная, ул. Больничная, д. 17а</t>
    </r>
    <r>
      <rPr>
        <sz val="10"/>
        <rFont val="Arial"/>
        <family val="1"/>
      </rPr>
      <t>"</t>
    </r>
  </si>
  <si>
    <t>15 3 02 03002</t>
  </si>
  <si>
    <t>Приведение в нормативное состояние нежилого помещения по адресу п. Усть-Черная, ул. Больничная, д. 17а</t>
  </si>
  <si>
    <t>15 4 00 00000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</si>
  <si>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«Безопасность дорожного движения на территории Гайнского муниципального округа»</t>
    </r>
  </si>
  <si>
    <t>15 4 01 00000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</si>
  <si>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районных конкурсов, участие в краевых конкурсах по безопасности дорожного движения «ЮИД» (Безопасное колесо)</t>
    </r>
    <r>
      <rPr>
        <sz val="10"/>
        <rFont val="Times New Roman"/>
        <family val="1"/>
      </rPr>
      <t>"</t>
    </r>
  </si>
  <si>
    <t>15 4 01 03001</t>
  </si>
  <si>
    <t>Организация и проведение районных конкурсов, участие в краевых конкурсах по безопасности дорожного движения «ЮИД» (Безопасное колесо)</t>
  </si>
  <si>
    <t>15 5 00 00000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</si>
  <si>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заболеваний и формирование здорового образа жизни на территории Гайнского муниципального округа»</t>
    </r>
  </si>
  <si>
    <t>15 5 01 00000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</si>
  <si>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месячника по профилактике социально-значимых заболеваний</t>
    </r>
    <r>
      <rPr>
        <sz val="10"/>
        <rFont val="Times New Roman"/>
        <family val="1"/>
      </rPr>
      <t>"</t>
    </r>
  </si>
  <si>
    <t>15 5 01 03001</t>
  </si>
  <si>
    <t>Организация и проведение месячника по профилактике социально-значимых заболеваний</t>
  </si>
  <si>
    <t>17 0 00 00000</t>
  </si>
  <si>
    <r>
      <rPr>
        <sz val="10"/>
        <color indexed="8"/>
        <rFont val="Times New Roman"/>
        <family val="1"/>
      </rPr>
      <t>Муниципальная программа “Содействие занятости</t>
    </r>
    <r>
      <rPr>
        <sz val="10"/>
        <rFont val="Times New Roman"/>
        <family val="1"/>
      </rPr>
      <t xml:space="preserve"> населения Гайнского муниципального округа”</t>
    </r>
  </si>
  <si>
    <t>17 0 01 00000</t>
  </si>
  <si>
    <t>Основное мероприятие "Организация проведения оплачиваемых общественных работ"</t>
  </si>
  <si>
    <t>17 0 01 79501</t>
  </si>
  <si>
    <t>Организация проведения оплачиваемых общественных работ</t>
  </si>
  <si>
    <t>23 0 00 00000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</si>
  <si>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</si>
  <si>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23 0 F3 00000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</si>
  <si>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</si>
  <si>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23 0 F3 67483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</si>
  <si>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</si>
  <si>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</si>
  <si>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</si>
  <si>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</si>
  <si>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</si>
  <si>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</si>
  <si>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</si>
  <si>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</si>
  <si>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</si>
  <si>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</si>
  <si>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91 0 00 00020</t>
  </si>
  <si>
    <t>Председатель представительного органа муниципального образования</t>
  </si>
  <si>
    <t>91 0 00 00040</t>
  </si>
  <si>
    <t xml:space="preserve">Обеспечение выполнения функций администрации Гайнского муниципального округа 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</si>
  <si>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</si>
  <si>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</si>
  <si>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91 0 00 00050</t>
  </si>
  <si>
    <t>Депутаты представительного органа местного самоуправления</t>
  </si>
  <si>
    <t>91 0 00 00070</t>
  </si>
  <si>
    <t>Расходы на содержание аппарата Думы Гайнского муниципального округа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</si>
  <si>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</si>
  <si>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</si>
  <si>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</si>
  <si>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</si>
  <si>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92 0 00 00505</t>
  </si>
  <si>
    <t>Расходы на обеспечение деятельности Муниципального казенного учреждения "Отдел ЖКХ"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</si>
  <si>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</si>
  <si>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</si>
  <si>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92 0 00 09202</t>
  </si>
  <si>
    <t>Средства на исполнение решений судов, вступивших в законную силу и других нормативных актов уполномоченных органов</t>
  </si>
  <si>
    <t>92 0 00 09204</t>
  </si>
  <si>
    <t>Представительские расходы и расходы на проведение мероприятий</t>
  </si>
  <si>
    <t>92 0 00 09205</t>
  </si>
  <si>
    <t xml:space="preserve">Расходы на уплату членского взноса в Совет муниципальных образований </t>
  </si>
  <si>
    <t>92 0 00 09228</t>
  </si>
  <si>
    <t>Снос объектов, подлежащих расселению, в п.Лель</t>
  </si>
  <si>
    <t>92 0 00 20901</t>
  </si>
  <si>
    <t>Мероприятия по обеспечению мобилизационной готовности экономики</t>
  </si>
  <si>
    <t>92 0 00 21901</t>
  </si>
  <si>
    <t>Подготовка населения и организаций к действиям в чрезвычайной ситуации в мирное и военное время</t>
  </si>
  <si>
    <t>92 0 00 24799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</si>
  <si>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</si>
  <si>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92 0 00 24999</t>
  </si>
  <si>
    <t>Обеспечение деятельности подведомственных учреждений (содержание муниципального казенного учреждения «Управление гражданской защиты Гайнского муниципального округа»)</t>
  </si>
  <si>
    <t>92 0 00 24899</t>
  </si>
  <si>
    <t>Обеспечение пожарной безопасности</t>
  </si>
  <si>
    <t>92 0 00 09003</t>
  </si>
  <si>
    <t>Уплата взноса на капитальный ремонт общего имущества многоквартирных домов</t>
  </si>
  <si>
    <t>92 0 00 40103</t>
  </si>
  <si>
    <t>Субсидии на возмещение части затрат, связанных с перевозкой пассажиров речным транспортом</t>
  </si>
  <si>
    <t>92 0 00 40302</t>
  </si>
  <si>
    <t>Субсидии на возмещение части затрат, связанных с перевозкой пассажиров автомобильным транспортом</t>
  </si>
  <si>
    <t>92 0 00 49101</t>
  </si>
  <si>
    <t>Пенсии за выслугу лет лицам, замещавшим выборные муниципальные должности и муниципальные должности муниципального образования</t>
  </si>
  <si>
    <t>92 0 00 09218</t>
  </si>
  <si>
    <t>Расходы на оплату услуг по поставке тепловой энергии в виде горячей воды для отопления квартиры, расположенной по адресу: Пермский край, Гайнский район, п. Гайны, ул. Дзержинского, д.8 кв.3</t>
  </si>
  <si>
    <t>92 0 00 09231</t>
  </si>
  <si>
    <t>Аренда нежилого помещения в здании конторы ООО «Гранит» в п. Сергеевский</t>
  </si>
  <si>
    <t>92 0 00 09233</t>
  </si>
  <si>
    <t>Расходы на оплату просроченной кредиторской задолженности</t>
  </si>
  <si>
    <t>92 0 00 09236</t>
  </si>
  <si>
    <t>Расходы на регистрацию АНО «Редакция газеты «Наше время»  и уплату добровольного имущественного взноса в автономную некоммерческую организацию «Редакция газеты «Наше время»</t>
  </si>
  <si>
    <t>92 0 00 09237</t>
  </si>
  <si>
    <t>На регистрацию и укомплектование транспортных средств (автобусов)</t>
  </si>
  <si>
    <t>92 0 00 09238</t>
  </si>
  <si>
    <t xml:space="preserve">Организация благоустройства территории в рамках проекта  "Формирование комфортной городской среды" </t>
  </si>
  <si>
    <t>92 0 00 09239</t>
  </si>
  <si>
    <t>Технологическое присоединение к электрическим сетям объект "Котельная" расположенный по адресу: п. Гайны, ул. Дзержинского, д. 4а</t>
  </si>
  <si>
    <t>92 0 00 09240</t>
  </si>
  <si>
    <t>Организация ежедневного перед началом рабочей смены «входного фильтра» измерение температуры тела работника</t>
  </si>
  <si>
    <t>92 0 00 09241</t>
  </si>
  <si>
    <t>Расходы на завершение ликвидационных мероприятий ОМСУ района и сельских поселений, входящих в состав Гайнского муниципального района</t>
  </si>
  <si>
    <t>92 0 00 79537</t>
  </si>
  <si>
    <t>Ликвидация несанкционированного места размещения твердых коммунальных отходов и рекультивации загрязненной территории (свалка в п.Гайны)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</si>
  <si>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</si>
  <si>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</si>
  <si>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</si>
  <si>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</si>
  <si>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</si>
  <si>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</si>
  <si>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341 100,00</t>
  </si>
  <si>
    <t>93 0 00 2П060</t>
  </si>
  <si>
    <t>Осуществление полномочий по созданию и организации деятельности административных комиссий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</si>
  <si>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</si>
  <si>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</si>
  <si>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</si>
  <si>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</si>
  <si>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2П040</t>
  </si>
  <si>
    <t>Составление протоколов об административных правонарушениях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</si>
  <si>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</si>
  <si>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</si>
  <si>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93 0 00 59300</t>
  </si>
  <si>
    <t>Государственная регистрация актов гражданского состояния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</si>
  <si>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</si>
  <si>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</si>
  <si>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</si>
  <si>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</si>
  <si>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условно-утвержденные расходы</t>
  </si>
  <si>
    <t>93 0 00 2С240</t>
  </si>
  <si>
    <t>500</t>
  </si>
  <si>
    <t>Межбюджетные трансферты</t>
  </si>
  <si>
    <t>93 0 00 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</si>
  <si>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</si>
  <si>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93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</si>
  <si>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</si>
  <si>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</si>
  <si>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</si>
  <si>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93 0 00 SР040</t>
  </si>
  <si>
    <t>Нераспределенный резерв субсидий (средства краевого и местного бюджетов)</t>
  </si>
  <si>
    <t>93 0 00 SР180</t>
  </si>
  <si>
    <t xml:space="preserve"> Нераспределенный резерв субсидий преобразованным территориям (средства краевого и местного бюджетов)</t>
  </si>
  <si>
    <t>93 0 00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</si>
  <si>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</si>
  <si>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93 0 00 L5765</t>
  </si>
  <si>
    <t>Нераспределенный резерв на реализацию мероприятий, направленных на комплексное развитие сельских территорий (Благоустройство сельских территорий)</t>
  </si>
  <si>
    <t>93 0 00 55550</t>
  </si>
  <si>
    <t xml:space="preserve">Нераспределенный резерв на реализацию программ формирования современной городской среды </t>
  </si>
  <si>
    <t>93 0 00 2Н020</t>
  </si>
  <si>
    <t>94 0 00 00000</t>
  </si>
  <si>
    <t>Обеспечение деятельности органов местного самоуправления, муниципальных учреждений за счет иных межбюджетных трансфертов, в рамках непрограммных направлений расходов</t>
  </si>
  <si>
    <t>94 0 00 2Ф180</t>
  </si>
  <si>
    <t xml:space="preserve">Обеспечение условий для развития физической культуры и массового спорта </t>
  </si>
  <si>
    <t>ВСЕГО РАСХОДОВ</t>
  </si>
  <si>
    <t>целевые</t>
  </si>
  <si>
    <t xml:space="preserve">УСЛОВНО-УТВЕРЖДЕННЫЕ РАСХОДЫ </t>
  </si>
  <si>
    <t xml:space="preserve">РАСХОДЫ </t>
  </si>
  <si>
    <t>ДОХОДЫ</t>
  </si>
  <si>
    <t>Расходы по программам</t>
  </si>
  <si>
    <t>Доходы всего</t>
  </si>
  <si>
    <t>Собственные</t>
  </si>
  <si>
    <t>МБТ</t>
  </si>
  <si>
    <t>93 целев</t>
  </si>
  <si>
    <t>23 пр</t>
  </si>
  <si>
    <t>14 пр</t>
  </si>
  <si>
    <t>12 пр</t>
  </si>
  <si>
    <t>11 пр</t>
  </si>
  <si>
    <t>10 пр</t>
  </si>
  <si>
    <t>9 пр</t>
  </si>
  <si>
    <t>8 пр</t>
  </si>
  <si>
    <t>7 пр</t>
  </si>
  <si>
    <t>6 пр</t>
  </si>
  <si>
    <t>5 пр</t>
  </si>
  <si>
    <t>4 пр</t>
  </si>
  <si>
    <t>3пр</t>
  </si>
  <si>
    <t>2 пр</t>
  </si>
  <si>
    <t>Итого</t>
  </si>
  <si>
    <t>КРСТ</t>
  </si>
  <si>
    <t>ФСР</t>
  </si>
  <si>
    <t>Преобразованные территории</t>
  </si>
  <si>
    <t>656433121,55</t>
  </si>
  <si>
    <t>доходы</t>
  </si>
  <si>
    <t>Дефицит</t>
  </si>
  <si>
    <t>от 23.03. 2021г. № 137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</si>
</sst>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31"/>
      <name val="Arial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9"/>
      <color indexed="54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b/>
      <sz val="18"/>
      <color indexed="62"/>
      <name val="Cambria"/>
      <family val="2"/>
    </font>
    <font>
      <sz val="11"/>
      <color indexed="61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11"/>
      </left>
      <right style="thin">
        <color indexed="54"/>
      </right>
      <top style="medium">
        <color indexed="11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40" borderId="0" applyNumberFormat="0" applyBorder="0" applyAlignment="0" applyProtection="0"/>
    <xf numFmtId="0" fontId="5" fillId="7" borderId="0" applyNumberFormat="0" applyBorder="0" applyAlignment="0" applyProtection="0"/>
    <xf numFmtId="0" fontId="6" fillId="5" borderId="1" applyNumberFormat="0" applyAlignment="0" applyProtection="0"/>
    <xf numFmtId="0" fontId="7" fillId="34" borderId="2" applyNumberForma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1" applyNumberFormat="0" applyAlignment="0" applyProtection="0"/>
    <xf numFmtId="0" fontId="15" fillId="0" borderId="6" applyNumberFormat="0" applyFill="0" applyAlignment="0" applyProtection="0"/>
    <xf numFmtId="0" fontId="16" fillId="17" borderId="0" applyNumberFormat="0" applyBorder="0" applyAlignment="0" applyProtection="0"/>
    <xf numFmtId="0" fontId="0" fillId="4" borderId="7" applyNumberFormat="0" applyAlignment="0" applyProtection="0"/>
    <xf numFmtId="0" fontId="17" fillId="5" borderId="8" applyNumberFormat="0" applyAlignment="0" applyProtection="0"/>
    <xf numFmtId="0" fontId="18" fillId="45" borderId="9" applyNumberFormat="0" applyProtection="0">
      <alignment vertical="center"/>
    </xf>
    <xf numFmtId="0" fontId="19" fillId="45" borderId="9" applyNumberFormat="0" applyProtection="0">
      <alignment vertical="center"/>
    </xf>
    <xf numFmtId="0" fontId="18" fillId="45" borderId="9" applyNumberFormat="0" applyProtection="0">
      <alignment horizontal="left" vertical="center" indent="1"/>
    </xf>
    <xf numFmtId="0" fontId="18" fillId="45" borderId="9" applyNumberFormat="0" applyProtection="0">
      <alignment horizontal="left" vertical="top" indent="1"/>
    </xf>
    <xf numFmtId="0" fontId="18" fillId="2" borderId="0" applyNumberFormat="0" applyProtection="0">
      <alignment horizontal="left" vertical="center" indent="1"/>
    </xf>
    <xf numFmtId="0" fontId="1" fillId="7" borderId="9" applyNumberFormat="0" applyProtection="0">
      <alignment horizontal="right" vertical="center"/>
    </xf>
    <xf numFmtId="0" fontId="1" fillId="3" borderId="9" applyNumberFormat="0" applyProtection="0">
      <alignment horizontal="right" vertical="center"/>
    </xf>
    <xf numFmtId="0" fontId="1" fillId="46" borderId="9" applyNumberFormat="0" applyProtection="0">
      <alignment horizontal="right" vertical="center"/>
    </xf>
    <xf numFmtId="0" fontId="1" fillId="47" borderId="9" applyNumberFormat="0" applyProtection="0">
      <alignment horizontal="right" vertical="center"/>
    </xf>
    <xf numFmtId="0" fontId="1" fillId="39" borderId="9" applyNumberFormat="0" applyProtection="0">
      <alignment horizontal="right" vertical="center"/>
    </xf>
    <xf numFmtId="0" fontId="1" fillId="40" borderId="9" applyNumberFormat="0" applyProtection="0">
      <alignment horizontal="right" vertical="center"/>
    </xf>
    <xf numFmtId="0" fontId="1" fillId="15" borderId="9" applyNumberFormat="0" applyProtection="0">
      <alignment horizontal="right" vertical="center"/>
    </xf>
    <xf numFmtId="0" fontId="1" fillId="48" borderId="9" applyNumberFormat="0" applyProtection="0">
      <alignment horizontal="right" vertical="center"/>
    </xf>
    <xf numFmtId="0" fontId="1" fillId="49" borderId="9" applyNumberFormat="0" applyProtection="0">
      <alignment horizontal="right" vertical="center"/>
    </xf>
    <xf numFmtId="0" fontId="18" fillId="50" borderId="10" applyNumberFormat="0" applyProtection="0">
      <alignment horizontal="left" vertical="center" indent="1"/>
    </xf>
    <xf numFmtId="0" fontId="1" fillId="6" borderId="0" applyNumberFormat="0" applyProtection="0">
      <alignment horizontal="left" vertical="center" indent="1"/>
    </xf>
    <xf numFmtId="0" fontId="20" fillId="14" borderId="0" applyNumberFormat="0" applyProtection="0">
      <alignment horizontal="left" vertical="center" indent="1"/>
    </xf>
    <xf numFmtId="0" fontId="1" fillId="2" borderId="9" applyNumberFormat="0" applyProtection="0">
      <alignment horizontal="right" vertical="center"/>
    </xf>
    <xf numFmtId="0" fontId="1" fillId="6" borderId="0" applyNumberFormat="0" applyProtection="0">
      <alignment horizontal="left" vertical="center" indent="1"/>
    </xf>
    <xf numFmtId="0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21" fillId="14" borderId="0" applyBorder="0">
      <alignment/>
      <protection/>
    </xf>
    <xf numFmtId="0" fontId="1" fillId="4" borderId="9" applyNumberFormat="0" applyProtection="0">
      <alignment vertical="center"/>
    </xf>
    <xf numFmtId="0" fontId="22" fillId="4" borderId="9" applyNumberFormat="0" applyProtection="0">
      <alignment vertical="center"/>
    </xf>
    <xf numFmtId="0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0" fontId="1" fillId="6" borderId="9" applyNumberFormat="0" applyProtection="0">
      <alignment horizontal="right" vertical="center"/>
    </xf>
    <xf numFmtId="0" fontId="22" fillId="6" borderId="9" applyNumberFormat="0" applyProtection="0">
      <alignment horizontal="right" vertical="center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23" fillId="33" borderId="0" applyNumberFormat="0" applyProtection="0">
      <alignment horizontal="left" vertical="center" indent="1"/>
    </xf>
    <xf numFmtId="0" fontId="24" fillId="51" borderId="11">
      <alignment/>
      <protection/>
    </xf>
    <xf numFmtId="0" fontId="25" fillId="6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3" fillId="58" borderId="13" applyNumberFormat="0" applyAlignment="0" applyProtection="0"/>
    <xf numFmtId="0" fontId="54" fillId="59" borderId="14" applyNumberFormat="0" applyAlignment="0" applyProtection="0"/>
    <xf numFmtId="0" fontId="55" fillId="59" borderId="1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60" borderId="19" applyNumberFormat="0" applyAlignment="0" applyProtection="0"/>
    <xf numFmtId="0" fontId="61" fillId="0" borderId="0" applyNumberFormat="0" applyFill="0" applyBorder="0" applyAlignment="0" applyProtection="0"/>
    <xf numFmtId="0" fontId="62" fillId="6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3" fillId="6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63" borderId="20" applyNumberFormat="0" applyFont="0" applyAlignment="0" applyProtection="0"/>
    <xf numFmtId="9" fontId="0" fillId="0" borderId="0" applyFill="0" applyBorder="0" applyAlignment="0" applyProtection="0"/>
    <xf numFmtId="0" fontId="65" fillId="0" borderId="21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6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164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49" fontId="32" fillId="5" borderId="11" xfId="0" applyNumberFormat="1" applyFont="1" applyFill="1" applyBorder="1" applyAlignment="1">
      <alignment horizontal="center" vertical="center" wrapText="1"/>
    </xf>
    <xf numFmtId="0" fontId="29" fillId="65" borderId="11" xfId="0" applyFont="1" applyFill="1" applyBorder="1" applyAlignment="1">
      <alignment horizontal="center"/>
    </xf>
    <xf numFmtId="0" fontId="33" fillId="65" borderId="11" xfId="0" applyFont="1" applyFill="1" applyBorder="1" applyAlignment="1">
      <alignment horizontal="justify" wrapText="1"/>
    </xf>
    <xf numFmtId="4" fontId="29" fillId="65" borderId="11" xfId="0" applyNumberFormat="1" applyFont="1" applyFill="1" applyBorder="1" applyAlignment="1">
      <alignment horizontal="right" wrapText="1"/>
    </xf>
    <xf numFmtId="0" fontId="32" fillId="5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5" borderId="11" xfId="0" applyNumberFormat="1" applyFont="1" applyFill="1" applyBorder="1" applyAlignment="1">
      <alignment horizontal="left" vertical="center" wrapText="1"/>
    </xf>
    <xf numFmtId="4" fontId="29" fillId="0" borderId="11" xfId="0" applyNumberFormat="1" applyFont="1" applyBorder="1" applyAlignment="1">
      <alignment horizontal="right" wrapText="1"/>
    </xf>
    <xf numFmtId="0" fontId="29" fillId="5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5" borderId="11" xfId="0" applyFont="1" applyFill="1" applyBorder="1" applyAlignment="1">
      <alignment horizontal="justify" wrapText="1"/>
    </xf>
    <xf numFmtId="4" fontId="29" fillId="0" borderId="11" xfId="0" applyNumberFormat="1" applyFont="1" applyFill="1" applyBorder="1" applyAlignment="1">
      <alignment horizontal="right" wrapText="1"/>
    </xf>
    <xf numFmtId="0" fontId="29" fillId="5" borderId="11" xfId="161" applyFont="1" applyFill="1" applyBorder="1" applyAlignment="1">
      <alignment vertical="center" wrapText="1"/>
      <protection/>
    </xf>
    <xf numFmtId="0" fontId="29" fillId="5" borderId="11" xfId="0" applyFont="1" applyFill="1" applyBorder="1" applyAlignment="1">
      <alignment horizontal="justify" wrapText="1"/>
    </xf>
    <xf numFmtId="0" fontId="29" fillId="5" borderId="11" xfId="161" applyFont="1" applyFill="1" applyBorder="1" applyAlignment="1">
      <alignment vertical="center" wrapText="1"/>
      <protection/>
    </xf>
    <xf numFmtId="0" fontId="32" fillId="5" borderId="11" xfId="0" applyNumberFormat="1" applyFont="1" applyFill="1" applyBorder="1" applyAlignment="1">
      <alignment horizontal="left" vertical="center" wrapText="1"/>
    </xf>
    <xf numFmtId="0" fontId="29" fillId="5" borderId="11" xfId="0" applyFont="1" applyFill="1" applyBorder="1" applyAlignment="1">
      <alignment horizontal="center"/>
    </xf>
    <xf numFmtId="0" fontId="29" fillId="66" borderId="11" xfId="0" applyFont="1" applyFill="1" applyBorder="1" applyAlignment="1">
      <alignment horizontal="center"/>
    </xf>
    <xf numFmtId="0" fontId="29" fillId="66" borderId="11" xfId="0" applyFont="1" applyFill="1" applyBorder="1" applyAlignment="1">
      <alignment horizontal="justify" wrapText="1"/>
    </xf>
    <xf numFmtId="4" fontId="29" fillId="66" borderId="11" xfId="0" applyNumberFormat="1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justify" wrapText="1"/>
    </xf>
    <xf numFmtId="0" fontId="33" fillId="0" borderId="11" xfId="0" applyFont="1" applyFill="1" applyBorder="1" applyAlignment="1">
      <alignment horizontal="justify" wrapText="1"/>
    </xf>
    <xf numFmtId="0" fontId="29" fillId="0" borderId="11" xfId="0" applyFont="1" applyFill="1" applyBorder="1" applyAlignment="1">
      <alignment horizontal="center" wrapText="1"/>
    </xf>
    <xf numFmtId="49" fontId="29" fillId="5" borderId="11" xfId="161" applyNumberFormat="1" applyFont="1" applyFill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justify" wrapText="1"/>
    </xf>
    <xf numFmtId="2" fontId="29" fillId="0" borderId="11" xfId="0" applyNumberFormat="1" applyFont="1" applyFill="1" applyBorder="1" applyAlignment="1">
      <alignment horizontal="right"/>
    </xf>
    <xf numFmtId="2" fontId="29" fillId="0" borderId="11" xfId="0" applyNumberFormat="1" applyFont="1" applyBorder="1" applyAlignment="1">
      <alignment horizontal="right" wrapText="1"/>
    </xf>
    <xf numFmtId="49" fontId="29" fillId="0" borderId="11" xfId="161" applyNumberFormat="1" applyFont="1" applyFill="1" applyBorder="1" applyAlignment="1">
      <alignment horizontal="center" vertical="center" wrapText="1"/>
      <protection/>
    </xf>
    <xf numFmtId="0" fontId="33" fillId="5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29" fillId="0" borderId="11" xfId="161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33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justify" wrapText="1"/>
    </xf>
    <xf numFmtId="4" fontId="33" fillId="0" borderId="11" xfId="0" applyNumberFormat="1" applyFont="1" applyFill="1" applyBorder="1" applyAlignment="1">
      <alignment horizontal="right" wrapText="1"/>
    </xf>
    <xf numFmtId="2" fontId="29" fillId="67" borderId="11" xfId="0" applyNumberFormat="1" applyFont="1" applyFill="1" applyBorder="1" applyAlignment="1">
      <alignment horizontal="right"/>
    </xf>
    <xf numFmtId="2" fontId="29" fillId="0" borderId="11" xfId="0" applyNumberFormat="1" applyFont="1" applyBorder="1" applyAlignment="1">
      <alignment horizontal="right"/>
    </xf>
    <xf numFmtId="0" fontId="29" fillId="0" borderId="11" xfId="0" applyNumberFormat="1" applyFont="1" applyFill="1" applyBorder="1" applyAlignment="1">
      <alignment horizontal="justify" wrapText="1"/>
    </xf>
    <xf numFmtId="0" fontId="35" fillId="0" borderId="11" xfId="0" applyFont="1" applyFill="1" applyBorder="1" applyAlignment="1">
      <alignment horizontal="justify" wrapText="1"/>
    </xf>
    <xf numFmtId="4" fontId="29" fillId="0" borderId="22" xfId="0" applyNumberFormat="1" applyFont="1" applyFill="1" applyBorder="1" applyAlignment="1">
      <alignment horizontal="right" wrapText="1"/>
    </xf>
    <xf numFmtId="4" fontId="29" fillId="0" borderId="23" xfId="0" applyNumberFormat="1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center" vertical="center" wrapText="1"/>
    </xf>
    <xf numFmtId="2" fontId="29" fillId="66" borderId="11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horizontal="justify" vertical="top" wrapText="1"/>
    </xf>
    <xf numFmtId="4" fontId="29" fillId="68" borderId="11" xfId="0" applyNumberFormat="1" applyFont="1" applyFill="1" applyBorder="1" applyAlignment="1">
      <alignment horizontal="right" wrapText="1"/>
    </xf>
    <xf numFmtId="0" fontId="29" fillId="65" borderId="11" xfId="0" applyFont="1" applyFill="1" applyBorder="1" applyAlignment="1">
      <alignment horizontal="justify" wrapText="1"/>
    </xf>
    <xf numFmtId="2" fontId="29" fillId="65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>
      <alignment horizontal="justify" wrapText="1"/>
    </xf>
    <xf numFmtId="49" fontId="29" fillId="0" borderId="11" xfId="161" applyNumberFormat="1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justify" wrapText="1"/>
    </xf>
    <xf numFmtId="49" fontId="29" fillId="0" borderId="11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4" fontId="29" fillId="0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horizontal="justify" wrapText="1"/>
    </xf>
    <xf numFmtId="0" fontId="29" fillId="0" borderId="22" xfId="0" applyFont="1" applyFill="1" applyBorder="1" applyAlignment="1">
      <alignment horizontal="center"/>
    </xf>
    <xf numFmtId="4" fontId="29" fillId="0" borderId="26" xfId="0" applyNumberFormat="1" applyFont="1" applyFill="1" applyBorder="1" applyAlignment="1">
      <alignment horizontal="right" wrapText="1"/>
    </xf>
    <xf numFmtId="0" fontId="29" fillId="0" borderId="23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justify" wrapText="1"/>
    </xf>
    <xf numFmtId="0" fontId="29" fillId="0" borderId="11" xfId="0" applyNumberFormat="1" applyFont="1" applyFill="1" applyBorder="1" applyAlignment="1">
      <alignment horizontal="left" vertical="center" wrapText="1"/>
    </xf>
    <xf numFmtId="0" fontId="29" fillId="66" borderId="23" xfId="0" applyFont="1" applyFill="1" applyBorder="1" applyAlignment="1">
      <alignment horizontal="center"/>
    </xf>
    <xf numFmtId="0" fontId="29" fillId="66" borderId="23" xfId="0" applyFont="1" applyFill="1" applyBorder="1" applyAlignment="1">
      <alignment horizontal="justify" wrapText="1"/>
    </xf>
    <xf numFmtId="0" fontId="29" fillId="0" borderId="11" xfId="0" applyFont="1" applyFill="1" applyBorder="1" applyAlignment="1">
      <alignment horizontal="left" wrapText="1"/>
    </xf>
    <xf numFmtId="49" fontId="29" fillId="0" borderId="11" xfId="162" applyNumberFormat="1" applyFont="1" applyFill="1" applyBorder="1" applyAlignment="1">
      <alignment horizontal="center" vertical="center"/>
      <protection/>
    </xf>
    <xf numFmtId="0" fontId="33" fillId="0" borderId="11" xfId="0" applyFont="1" applyFill="1" applyBorder="1" applyAlignment="1">
      <alignment horizontal="center" wrapText="1"/>
    </xf>
    <xf numFmtId="0" fontId="0" fillId="0" borderId="27" xfId="0" applyFill="1" applyBorder="1" applyAlignment="1">
      <alignment/>
    </xf>
    <xf numFmtId="0" fontId="29" fillId="5" borderId="11" xfId="0" applyFont="1" applyFill="1" applyBorder="1" applyAlignment="1">
      <alignment horizontal="center" wrapText="1"/>
    </xf>
    <xf numFmtId="2" fontId="29" fillId="5" borderId="11" xfId="0" applyNumberFormat="1" applyFont="1" applyFill="1" applyBorder="1" applyAlignment="1">
      <alignment horizontal="right"/>
    </xf>
    <xf numFmtId="2" fontId="33" fillId="5" borderId="11" xfId="0" applyNumberFormat="1" applyFont="1" applyFill="1" applyBorder="1" applyAlignment="1">
      <alignment horizontal="right"/>
    </xf>
    <xf numFmtId="0" fontId="33" fillId="5" borderId="11" xfId="0" applyFont="1" applyFill="1" applyBorder="1" applyAlignment="1">
      <alignment horizontal="justify" wrapText="1"/>
    </xf>
    <xf numFmtId="4" fontId="29" fillId="66" borderId="23" xfId="0" applyNumberFormat="1" applyFont="1" applyFill="1" applyBorder="1" applyAlignment="1">
      <alignment horizontal="right" wrapText="1"/>
    </xf>
    <xf numFmtId="49" fontId="29" fillId="0" borderId="11" xfId="162" applyNumberFormat="1" applyFont="1" applyBorder="1" applyAlignment="1">
      <alignment horizontal="center" vertical="center"/>
      <protection/>
    </xf>
    <xf numFmtId="0" fontId="29" fillId="0" borderId="11" xfId="162" applyFont="1" applyBorder="1" applyAlignment="1">
      <alignment horizontal="left" vertical="center" wrapText="1"/>
      <protection/>
    </xf>
    <xf numFmtId="0" fontId="29" fillId="0" borderId="11" xfId="0" applyFont="1" applyBorder="1" applyAlignment="1">
      <alignment horizontal="center"/>
    </xf>
    <xf numFmtId="0" fontId="29" fillId="0" borderId="11" xfId="162" applyNumberFormat="1" applyFont="1" applyFill="1" applyBorder="1" applyAlignment="1">
      <alignment horizontal="left" vertical="center" wrapText="1"/>
      <protection/>
    </xf>
    <xf numFmtId="4" fontId="29" fillId="5" borderId="23" xfId="0" applyNumberFormat="1" applyFont="1" applyFill="1" applyBorder="1" applyAlignment="1">
      <alignment horizontal="right" wrapText="1"/>
    </xf>
    <xf numFmtId="0" fontId="29" fillId="0" borderId="23" xfId="0" applyFont="1" applyBorder="1" applyAlignment="1">
      <alignment horizontal="center" wrapText="1"/>
    </xf>
    <xf numFmtId="4" fontId="29" fillId="0" borderId="11" xfId="0" applyNumberFormat="1" applyFont="1" applyBorder="1" applyAlignment="1">
      <alignment horizontal="right" wrapText="1"/>
    </xf>
    <xf numFmtId="4" fontId="29" fillId="0" borderId="11" xfId="0" applyNumberFormat="1" applyFont="1" applyFill="1" applyBorder="1" applyAlignment="1">
      <alignment horizontal="right" wrapText="1"/>
    </xf>
    <xf numFmtId="2" fontId="29" fillId="0" borderId="11" xfId="161" applyNumberFormat="1" applyFont="1" applyFill="1" applyBorder="1" applyAlignment="1">
      <alignment horizontal="right"/>
      <protection/>
    </xf>
    <xf numFmtId="49" fontId="29" fillId="5" borderId="11" xfId="0" applyNumberFormat="1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left" vertical="center" wrapText="1"/>
    </xf>
    <xf numFmtId="2" fontId="29" fillId="0" borderId="11" xfId="161" applyNumberFormat="1" applyFont="1" applyBorder="1" applyAlignment="1">
      <alignment horizontal="right"/>
      <protection/>
    </xf>
    <xf numFmtId="4" fontId="29" fillId="0" borderId="23" xfId="161" applyNumberFormat="1" applyFont="1" applyFill="1" applyBorder="1" applyAlignment="1">
      <alignment horizontal="right" wrapText="1"/>
      <protection/>
    </xf>
    <xf numFmtId="0" fontId="29" fillId="0" borderId="11" xfId="0" applyFont="1" applyBorder="1" applyAlignment="1">
      <alignment horizontal="center" wrapText="1"/>
    </xf>
    <xf numFmtId="0" fontId="29" fillId="0" borderId="11" xfId="161" applyFont="1" applyBorder="1" applyAlignment="1">
      <alignment vertical="center" wrapText="1"/>
      <protection/>
    </xf>
    <xf numFmtId="4" fontId="29" fillId="0" borderId="23" xfId="0" applyNumberFormat="1" applyFont="1" applyBorder="1" applyAlignment="1">
      <alignment horizontal="right" wrapText="1"/>
    </xf>
    <xf numFmtId="49" fontId="29" fillId="0" borderId="11" xfId="0" applyNumberFormat="1" applyFont="1" applyFill="1" applyBorder="1" applyAlignment="1" applyProtection="1">
      <alignment horizontal="center" vertical="top" wrapText="1"/>
      <protection/>
    </xf>
    <xf numFmtId="49" fontId="29" fillId="66" borderId="11" xfId="0" applyNumberFormat="1" applyFont="1" applyFill="1" applyBorder="1" applyAlignment="1">
      <alignment horizontal="center" vertical="center"/>
    </xf>
    <xf numFmtId="0" fontId="29" fillId="66" borderId="11" xfId="0" applyNumberFormat="1" applyFont="1" applyFill="1" applyBorder="1" applyAlignment="1">
      <alignment horizontal="left" vertical="center" wrapText="1"/>
    </xf>
    <xf numFmtId="0" fontId="33" fillId="66" borderId="11" xfId="0" applyFont="1" applyFill="1" applyBorder="1" applyAlignment="1">
      <alignment horizontal="justify" wrapText="1"/>
    </xf>
    <xf numFmtId="0" fontId="33" fillId="5" borderId="11" xfId="0" applyNumberFormat="1" applyFont="1" applyFill="1" applyBorder="1" applyAlignment="1">
      <alignment horizontal="left" vertical="center" wrapText="1"/>
    </xf>
    <xf numFmtId="0" fontId="29" fillId="5" borderId="11" xfId="0" applyNumberFormat="1" applyFont="1" applyFill="1" applyBorder="1" applyAlignment="1">
      <alignment horizontal="left" vertical="center" wrapText="1"/>
    </xf>
    <xf numFmtId="0" fontId="33" fillId="5" borderId="11" xfId="0" applyFont="1" applyFill="1" applyBorder="1" applyAlignment="1">
      <alignment horizontal="justify" wrapText="1"/>
    </xf>
    <xf numFmtId="4" fontId="32" fillId="0" borderId="11" xfId="0" applyNumberFormat="1" applyFont="1" applyBorder="1" applyAlignment="1">
      <alignment horizontal="right" wrapText="1"/>
    </xf>
    <xf numFmtId="0" fontId="0" fillId="5" borderId="11" xfId="0" applyNumberFormat="1" applyFont="1" applyFill="1" applyBorder="1" applyAlignment="1">
      <alignment horizontal="left" vertical="center" wrapText="1"/>
    </xf>
    <xf numFmtId="49" fontId="29" fillId="0" borderId="25" xfId="161" applyNumberFormat="1" applyFont="1" applyBorder="1" applyAlignment="1">
      <alignment horizontal="center" vertical="center" wrapText="1"/>
      <protection/>
    </xf>
    <xf numFmtId="0" fontId="32" fillId="5" borderId="22" xfId="0" applyFont="1" applyFill="1" applyBorder="1" applyAlignment="1">
      <alignment horizontal="center"/>
    </xf>
    <xf numFmtId="0" fontId="33" fillId="5" borderId="26" xfId="0" applyNumberFormat="1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justify" wrapText="1"/>
    </xf>
    <xf numFmtId="0" fontId="2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4" fontId="29" fillId="66" borderId="11" xfId="0" applyNumberFormat="1" applyFont="1" applyFill="1" applyBorder="1" applyAlignment="1">
      <alignment horizontal="right" wrapText="1"/>
    </xf>
    <xf numFmtId="0" fontId="32" fillId="0" borderId="11" xfId="0" applyFont="1" applyFill="1" applyBorder="1" applyAlignment="1">
      <alignment horizontal="center"/>
    </xf>
    <xf numFmtId="0" fontId="33" fillId="0" borderId="11" xfId="0" applyNumberFormat="1" applyFont="1" applyFill="1" applyBorder="1" applyAlignment="1">
      <alignment horizontal="left" vertical="center" wrapText="1"/>
    </xf>
    <xf numFmtId="0" fontId="29" fillId="0" borderId="11" xfId="0" applyNumberFormat="1" applyFont="1" applyFill="1" applyBorder="1" applyAlignment="1">
      <alignment horizontal="left" vertical="center" wrapText="1"/>
    </xf>
    <xf numFmtId="4" fontId="29" fillId="5" borderId="11" xfId="0" applyNumberFormat="1" applyFont="1" applyFill="1" applyBorder="1" applyAlignment="1">
      <alignment horizontal="right" vertical="center"/>
    </xf>
    <xf numFmtId="0" fontId="29" fillId="69" borderId="11" xfId="0" applyFont="1" applyFill="1" applyBorder="1" applyAlignment="1">
      <alignment horizontal="center"/>
    </xf>
    <xf numFmtId="0" fontId="32" fillId="69" borderId="11" xfId="0" applyFont="1" applyFill="1" applyBorder="1" applyAlignment="1">
      <alignment horizontal="center" wrapText="1"/>
    </xf>
    <xf numFmtId="0" fontId="29" fillId="69" borderId="11" xfId="0" applyFont="1" applyFill="1" applyBorder="1" applyAlignment="1">
      <alignment horizontal="justify" wrapText="1"/>
    </xf>
    <xf numFmtId="4" fontId="29" fillId="69" borderId="11" xfId="0" applyNumberFormat="1" applyFont="1" applyFill="1" applyBorder="1" applyAlignment="1">
      <alignment horizontal="right" wrapText="1"/>
    </xf>
    <xf numFmtId="4" fontId="29" fillId="0" borderId="11" xfId="0" applyNumberFormat="1" applyFont="1" applyFill="1" applyBorder="1" applyAlignment="1">
      <alignment/>
    </xf>
    <xf numFmtId="2" fontId="29" fillId="0" borderId="11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49" fontId="39" fillId="0" borderId="11" xfId="0" applyNumberFormat="1" applyFont="1" applyFill="1" applyBorder="1" applyAlignment="1">
      <alignment horizontal="center" vertical="center"/>
    </xf>
    <xf numFmtId="2" fontId="29" fillId="0" borderId="25" xfId="0" applyNumberFormat="1" applyFont="1" applyFill="1" applyBorder="1" applyAlignment="1">
      <alignment horizontal="right"/>
    </xf>
    <xf numFmtId="2" fontId="29" fillId="0" borderId="22" xfId="0" applyNumberFormat="1" applyFont="1" applyFill="1" applyBorder="1" applyAlignment="1">
      <alignment horizontal="right"/>
    </xf>
    <xf numFmtId="2" fontId="29" fillId="0" borderId="26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0" fontId="32" fillId="5" borderId="11" xfId="0" applyFont="1" applyFill="1" applyBorder="1" applyAlignment="1">
      <alignment horizontal="center" wrapText="1"/>
    </xf>
    <xf numFmtId="0" fontId="29" fillId="0" borderId="11" xfId="161" applyFont="1" applyFill="1" applyBorder="1" applyAlignment="1">
      <alignment vertical="center" wrapText="1"/>
      <protection/>
    </xf>
    <xf numFmtId="0" fontId="30" fillId="0" borderId="22" xfId="0" applyFont="1" applyFill="1" applyBorder="1" applyAlignment="1">
      <alignment/>
    </xf>
    <xf numFmtId="2" fontId="30" fillId="0" borderId="11" xfId="0" applyNumberFormat="1" applyFont="1" applyFill="1" applyBorder="1" applyAlignment="1">
      <alignment/>
    </xf>
    <xf numFmtId="0" fontId="30" fillId="0" borderId="11" xfId="0" applyFont="1" applyFill="1" applyBorder="1" applyAlignment="1">
      <alignment/>
    </xf>
    <xf numFmtId="2" fontId="29" fillId="0" borderId="23" xfId="0" applyNumberFormat="1" applyFont="1" applyFill="1" applyBorder="1" applyAlignment="1">
      <alignment horizontal="right"/>
    </xf>
    <xf numFmtId="4" fontId="29" fillId="0" borderId="26" xfId="0" applyNumberFormat="1" applyFont="1" applyFill="1" applyBorder="1" applyAlignment="1">
      <alignment wrapText="1"/>
    </xf>
    <xf numFmtId="49" fontId="29" fillId="0" borderId="11" xfId="162" applyNumberFormat="1" applyFont="1" applyFill="1" applyBorder="1" applyAlignment="1">
      <alignment horizontal="center" vertical="top"/>
      <protection/>
    </xf>
    <xf numFmtId="49" fontId="40" fillId="0" borderId="11" xfId="162" applyNumberFormat="1" applyFont="1" applyFill="1" applyBorder="1" applyAlignment="1">
      <alignment horizontal="center" vertical="top"/>
      <protection/>
    </xf>
    <xf numFmtId="0" fontId="29" fillId="0" borderId="11" xfId="162" applyNumberFormat="1" applyFont="1" applyFill="1" applyBorder="1" applyAlignment="1">
      <alignment horizontal="left" vertical="top" wrapText="1"/>
      <protection/>
    </xf>
    <xf numFmtId="0" fontId="29" fillId="0" borderId="25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49" fontId="29" fillId="0" borderId="26" xfId="0" applyNumberFormat="1" applyFont="1" applyFill="1" applyBorder="1" applyAlignment="1">
      <alignment horizontal="center" vertical="center"/>
    </xf>
    <xf numFmtId="49" fontId="29" fillId="0" borderId="26" xfId="161" applyNumberFormat="1" applyFont="1" applyFill="1" applyBorder="1" applyAlignment="1">
      <alignment horizontal="center" vertical="center" wrapText="1"/>
      <protection/>
    </xf>
    <xf numFmtId="49" fontId="29" fillId="0" borderId="26" xfId="162" applyNumberFormat="1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top" wrapText="1"/>
    </xf>
    <xf numFmtId="4" fontId="29" fillId="45" borderId="11" xfId="0" applyNumberFormat="1" applyFont="1" applyFill="1" applyBorder="1" applyAlignment="1">
      <alignment horizontal="right" wrapText="1"/>
    </xf>
    <xf numFmtId="0" fontId="29" fillId="5" borderId="26" xfId="0" applyFont="1" applyFill="1" applyBorder="1" applyAlignment="1">
      <alignment horizontal="center"/>
    </xf>
    <xf numFmtId="4" fontId="32" fillId="0" borderId="11" xfId="0" applyNumberFormat="1" applyFont="1" applyFill="1" applyBorder="1" applyAlignment="1">
      <alignment horizontal="right" vertical="center"/>
    </xf>
    <xf numFmtId="4" fontId="30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 vertical="center" wrapText="1"/>
    </xf>
    <xf numFmtId="4" fontId="30" fillId="70" borderId="0" xfId="0" applyNumberFormat="1" applyFont="1" applyFill="1" applyAlignment="1">
      <alignment horizontal="center" vertical="center"/>
    </xf>
    <xf numFmtId="4" fontId="29" fillId="5" borderId="11" xfId="0" applyNumberFormat="1" applyFont="1" applyFill="1" applyBorder="1" applyAlignment="1">
      <alignment horizontal="right" wrapText="1"/>
    </xf>
    <xf numFmtId="4" fontId="30" fillId="0" borderId="0" xfId="0" applyNumberFormat="1" applyFont="1" applyFill="1" applyAlignment="1">
      <alignment/>
    </xf>
    <xf numFmtId="0" fontId="29" fillId="5" borderId="0" xfId="0" applyNumberFormat="1" applyFont="1" applyFill="1" applyAlignment="1">
      <alignment/>
    </xf>
    <xf numFmtId="49" fontId="29" fillId="5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23" xfId="0" applyFont="1" applyFill="1" applyBorder="1" applyAlignment="1">
      <alignment horizontal="righ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14 3" xfId="160"/>
    <cellStyle name="Обычный 2 2" xfId="161"/>
    <cellStyle name="Обычный 20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BB71"/>
      <rgbColor rgb="00D5E3F2"/>
      <rgbColor rgb="000000FF"/>
      <rgbColor rgb="00FFFF00"/>
      <rgbColor rgb="00FFA096"/>
      <rgbColor rgb="00ABEDA5"/>
      <rgbColor rgb="00800000"/>
      <rgbColor rgb="00FECC8E"/>
      <rgbColor rgb="0000000A"/>
      <rgbColor rgb="00FBA643"/>
      <rgbColor rgb="00800080"/>
      <rgbColor rgb="00CFD7E0"/>
      <rgbColor rgb="00C6C4C4"/>
      <rgbColor rgb="00848484"/>
      <rgbColor rgb="009190D6"/>
      <rgbColor rgb="00993366"/>
      <rgbColor rgb="00FFFFCC"/>
      <rgbColor rgb="00EAF1F6"/>
      <rgbColor rgb="00660066"/>
      <rgbColor rgb="00FF8073"/>
      <rgbColor rgb="00FFFF66"/>
      <rgbColor rgb="00C3D6EB"/>
      <rgbColor rgb="00000080"/>
      <rgbColor rgb="00FF00FF"/>
      <rgbColor rgb="00CCFF00"/>
      <rgbColor rgb="00C6F9C1"/>
      <rgbColor rgb="00800080"/>
      <rgbColor rgb="00800000"/>
      <rgbColor rgb="00CDDEE9"/>
      <rgbColor rgb="000000FF"/>
      <rgbColor rgb="00B6D9E6"/>
      <rgbColor rgb="00EFF6FB"/>
      <rgbColor rgb="00CCFFCC"/>
      <rgbColor rgb="00FFFDC1"/>
      <rgbColor rgb="00B7CFE8"/>
      <rgbColor rgb="00FF9999"/>
      <rgbColor rgb="00B3C4D3"/>
      <rgbColor rgb="00FFCC99"/>
      <rgbColor rgb="00BFC9D5"/>
      <rgbColor rgb="0099FFFF"/>
      <rgbColor rgb="0094D88F"/>
      <rgbColor rgb="00FFCC00"/>
      <rgbColor rgb="00FF9D25"/>
      <rgbColor rgb="00F58700"/>
      <rgbColor rgb="004D6776"/>
      <rgbColor rgb="008DB0DB"/>
      <rgbColor rgb="00003366"/>
      <rgbColor rgb="00AFE2AB"/>
      <rgbColor rgb="00003300"/>
      <rgbColor rgb="00333300"/>
      <rgbColor rgb="00FF988C"/>
      <rgbColor rgb="00FF6758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0"/>
  <sheetViews>
    <sheetView tabSelected="1" zoomScalePageLayoutView="0" workbookViewId="0" topLeftCell="A931">
      <selection activeCell="C4" sqref="C4"/>
    </sheetView>
  </sheetViews>
  <sheetFormatPr defaultColWidth="9.140625" defaultRowHeight="8.25" customHeight="1"/>
  <cols>
    <col min="1" max="1" width="11.7109375" style="1" customWidth="1"/>
    <col min="2" max="2" width="6.00390625" style="1" customWidth="1"/>
    <col min="3" max="3" width="58.8515625" style="2" customWidth="1"/>
    <col min="4" max="4" width="0" style="3" hidden="1" customWidth="1"/>
    <col min="5" max="7" width="0" style="4" hidden="1" customWidth="1"/>
    <col min="8" max="8" width="15.7109375" style="4" customWidth="1"/>
    <col min="9" max="9" width="14.7109375" style="4" customWidth="1"/>
    <col min="10" max="10" width="14.57421875" style="4" customWidth="1"/>
    <col min="11" max="11" width="12.421875" style="4" customWidth="1"/>
    <col min="12" max="12" width="13.140625" style="4" customWidth="1"/>
    <col min="13" max="13" width="9.140625" style="4" customWidth="1"/>
    <col min="14" max="14" width="10.8515625" style="4" customWidth="1"/>
    <col min="15" max="15" width="9.140625" style="4" customWidth="1"/>
    <col min="16" max="16" width="22.28125" style="4" customWidth="1"/>
    <col min="17" max="226" width="9.140625" style="4" customWidth="1"/>
  </cols>
  <sheetData>
    <row r="1" ht="12.75" customHeight="1">
      <c r="C1" s="5" t="s">
        <v>0</v>
      </c>
    </row>
    <row r="2" ht="12.75" customHeight="1">
      <c r="C2" s="5" t="s">
        <v>1</v>
      </c>
    </row>
    <row r="3" ht="12.75" customHeight="1">
      <c r="C3" s="5" t="s">
        <v>2</v>
      </c>
    </row>
    <row r="4" ht="12.75" customHeight="1">
      <c r="C4" s="5" t="s">
        <v>907</v>
      </c>
    </row>
    <row r="5" ht="12.75" customHeight="1"/>
    <row r="6" spans="1:4" ht="66" customHeight="1">
      <c r="A6" s="162" t="s">
        <v>3</v>
      </c>
      <c r="B6" s="162"/>
      <c r="C6" s="162"/>
      <c r="D6" s="162"/>
    </row>
    <row r="7" spans="1:4" ht="12.75" customHeight="1">
      <c r="A7" s="6"/>
      <c r="B7" s="7"/>
      <c r="C7" s="6"/>
      <c r="D7" s="6"/>
    </row>
    <row r="8" spans="1:10" ht="21.75" customHeight="1">
      <c r="A8" s="8" t="s">
        <v>4</v>
      </c>
      <c r="B8" s="9" t="s">
        <v>5</v>
      </c>
      <c r="C8" s="8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9</v>
      </c>
      <c r="I8" s="10" t="s">
        <v>11</v>
      </c>
      <c r="J8" s="10" t="s">
        <v>12</v>
      </c>
    </row>
    <row r="9" spans="1:10" ht="12.75" customHeight="1">
      <c r="A9" s="8">
        <v>1</v>
      </c>
      <c r="B9" s="9">
        <v>2</v>
      </c>
      <c r="C9" s="8">
        <v>3</v>
      </c>
      <c r="D9" s="10" t="s">
        <v>13</v>
      </c>
      <c r="E9" s="10" t="s">
        <v>14</v>
      </c>
      <c r="F9" s="10" t="s">
        <v>15</v>
      </c>
      <c r="G9" s="10" t="s">
        <v>14</v>
      </c>
      <c r="H9" s="10" t="s">
        <v>16</v>
      </c>
      <c r="I9" s="10" t="s">
        <v>14</v>
      </c>
      <c r="J9" s="10" t="s">
        <v>16</v>
      </c>
    </row>
    <row r="10" spans="1:10" ht="27.75" customHeight="1">
      <c r="A10" s="11" t="s">
        <v>17</v>
      </c>
      <c r="B10" s="11"/>
      <c r="C10" s="12" t="s">
        <v>18</v>
      </c>
      <c r="D10" s="13">
        <f>D11+D20+D43</f>
        <v>3300000</v>
      </c>
      <c r="E10" s="13">
        <f>E11+E20+E43</f>
        <v>0</v>
      </c>
      <c r="F10" s="13">
        <f aca="true" t="shared" si="0" ref="F10:F51">D10+E10</f>
        <v>3300000</v>
      </c>
      <c r="G10" s="13">
        <f>G11+G20+G43</f>
        <v>0</v>
      </c>
      <c r="H10" s="13">
        <f aca="true" t="shared" si="1" ref="H10:H51">F10+G10</f>
        <v>3300000</v>
      </c>
      <c r="I10" s="13">
        <f>I11+I20+I43</f>
        <v>0</v>
      </c>
      <c r="J10" s="13">
        <f aca="true" t="shared" si="2" ref="J10:J51">H10+I10</f>
        <v>3300000</v>
      </c>
    </row>
    <row r="11" spans="1:10" ht="30" customHeight="1">
      <c r="A11" s="14" t="s">
        <v>19</v>
      </c>
      <c r="B11" s="15"/>
      <c r="C11" s="16" t="s">
        <v>20</v>
      </c>
      <c r="D11" s="17">
        <f>D12+D14+D16+D18</f>
        <v>125000</v>
      </c>
      <c r="E11" s="17"/>
      <c r="F11" s="17">
        <f t="shared" si="0"/>
        <v>125000</v>
      </c>
      <c r="G11" s="17"/>
      <c r="H11" s="17">
        <f t="shared" si="1"/>
        <v>125000</v>
      </c>
      <c r="I11" s="17"/>
      <c r="J11" s="17">
        <f t="shared" si="2"/>
        <v>125000</v>
      </c>
    </row>
    <row r="12" spans="1:10" ht="42.75" customHeight="1">
      <c r="A12" s="18" t="s">
        <v>21</v>
      </c>
      <c r="B12" s="19"/>
      <c r="C12" s="20" t="s">
        <v>22</v>
      </c>
      <c r="D12" s="21">
        <f>D13</f>
        <v>10000</v>
      </c>
      <c r="E12" s="21"/>
      <c r="F12" s="17">
        <f t="shared" si="0"/>
        <v>10000</v>
      </c>
      <c r="G12" s="21"/>
      <c r="H12" s="17">
        <f t="shared" si="1"/>
        <v>10000</v>
      </c>
      <c r="I12" s="21"/>
      <c r="J12" s="17">
        <f t="shared" si="2"/>
        <v>10000</v>
      </c>
    </row>
    <row r="13" spans="1:10" ht="30" customHeight="1">
      <c r="A13" s="18"/>
      <c r="B13" s="19">
        <v>200</v>
      </c>
      <c r="C13" s="22" t="s">
        <v>23</v>
      </c>
      <c r="D13" s="17">
        <v>10000</v>
      </c>
      <c r="E13" s="17"/>
      <c r="F13" s="17">
        <f t="shared" si="0"/>
        <v>10000</v>
      </c>
      <c r="G13" s="17"/>
      <c r="H13" s="17">
        <f t="shared" si="1"/>
        <v>10000</v>
      </c>
      <c r="I13" s="17"/>
      <c r="J13" s="17">
        <f t="shared" si="2"/>
        <v>10000</v>
      </c>
    </row>
    <row r="14" spans="1:10" ht="39" customHeight="1">
      <c r="A14" s="18" t="s">
        <v>24</v>
      </c>
      <c r="B14" s="19"/>
      <c r="C14" s="23" t="s">
        <v>25</v>
      </c>
      <c r="D14" s="17">
        <f>D15</f>
        <v>10000</v>
      </c>
      <c r="E14" s="17"/>
      <c r="F14" s="17">
        <f t="shared" si="0"/>
        <v>10000</v>
      </c>
      <c r="G14" s="17"/>
      <c r="H14" s="17">
        <f t="shared" si="1"/>
        <v>10000</v>
      </c>
      <c r="I14" s="17"/>
      <c r="J14" s="17">
        <f t="shared" si="2"/>
        <v>10000</v>
      </c>
    </row>
    <row r="15" spans="1:10" ht="30" customHeight="1">
      <c r="A15" s="18"/>
      <c r="B15" s="19">
        <v>200</v>
      </c>
      <c r="C15" s="22" t="s">
        <v>23</v>
      </c>
      <c r="D15" s="17">
        <v>10000</v>
      </c>
      <c r="E15" s="17"/>
      <c r="F15" s="17">
        <f t="shared" si="0"/>
        <v>10000</v>
      </c>
      <c r="G15" s="17"/>
      <c r="H15" s="17">
        <f t="shared" si="1"/>
        <v>10000</v>
      </c>
      <c r="I15" s="17"/>
      <c r="J15" s="17">
        <f t="shared" si="2"/>
        <v>10000</v>
      </c>
    </row>
    <row r="16" spans="1:10" ht="72.75" customHeight="1">
      <c r="A16" s="18" t="s">
        <v>26</v>
      </c>
      <c r="B16" s="19"/>
      <c r="C16" s="20" t="s">
        <v>27</v>
      </c>
      <c r="D16" s="17">
        <f>D17</f>
        <v>90000</v>
      </c>
      <c r="E16" s="17"/>
      <c r="F16" s="17">
        <f t="shared" si="0"/>
        <v>90000</v>
      </c>
      <c r="G16" s="17"/>
      <c r="H16" s="17">
        <f t="shared" si="1"/>
        <v>90000</v>
      </c>
      <c r="I16" s="17"/>
      <c r="J16" s="17">
        <f t="shared" si="2"/>
        <v>90000</v>
      </c>
    </row>
    <row r="17" spans="1:10" ht="30" customHeight="1">
      <c r="A17" s="18"/>
      <c r="B17" s="19">
        <v>200</v>
      </c>
      <c r="C17" s="22" t="s">
        <v>23</v>
      </c>
      <c r="D17" s="17">
        <v>90000</v>
      </c>
      <c r="E17" s="17"/>
      <c r="F17" s="17">
        <f t="shared" si="0"/>
        <v>90000</v>
      </c>
      <c r="G17" s="17"/>
      <c r="H17" s="17">
        <f t="shared" si="1"/>
        <v>90000</v>
      </c>
      <c r="I17" s="17"/>
      <c r="J17" s="17">
        <f t="shared" si="2"/>
        <v>90000</v>
      </c>
    </row>
    <row r="18" spans="1:10" ht="30" customHeight="1">
      <c r="A18" s="18" t="s">
        <v>28</v>
      </c>
      <c r="B18" s="19"/>
      <c r="C18" s="24" t="s">
        <v>29</v>
      </c>
      <c r="D18" s="17">
        <f>D19</f>
        <v>15000</v>
      </c>
      <c r="E18" s="17"/>
      <c r="F18" s="17">
        <f t="shared" si="0"/>
        <v>15000</v>
      </c>
      <c r="G18" s="17"/>
      <c r="H18" s="17">
        <f t="shared" si="1"/>
        <v>15000</v>
      </c>
      <c r="I18" s="17"/>
      <c r="J18" s="17">
        <f t="shared" si="2"/>
        <v>15000</v>
      </c>
    </row>
    <row r="19" spans="1:10" ht="30" customHeight="1">
      <c r="A19" s="18"/>
      <c r="B19" s="19">
        <v>200</v>
      </c>
      <c r="C19" s="22" t="s">
        <v>23</v>
      </c>
      <c r="D19" s="17">
        <v>15000</v>
      </c>
      <c r="E19" s="17"/>
      <c r="F19" s="17">
        <f t="shared" si="0"/>
        <v>15000</v>
      </c>
      <c r="G19" s="17"/>
      <c r="H19" s="17">
        <f t="shared" si="1"/>
        <v>15000</v>
      </c>
      <c r="I19" s="17"/>
      <c r="J19" s="17">
        <f t="shared" si="2"/>
        <v>15000</v>
      </c>
    </row>
    <row r="20" spans="1:10" ht="39" customHeight="1">
      <c r="A20" s="14" t="s">
        <v>30</v>
      </c>
      <c r="B20" s="15"/>
      <c r="C20" s="25" t="s">
        <v>31</v>
      </c>
      <c r="D20" s="17">
        <f>D21+D23+D25+D27+D29+D31+D33+D35+D37+D39+D41</f>
        <v>2625000</v>
      </c>
      <c r="E20" s="17"/>
      <c r="F20" s="17">
        <f t="shared" si="0"/>
        <v>2625000</v>
      </c>
      <c r="G20" s="17"/>
      <c r="H20" s="17">
        <f t="shared" si="1"/>
        <v>2625000</v>
      </c>
      <c r="I20" s="17"/>
      <c r="J20" s="17">
        <f t="shared" si="2"/>
        <v>2625000</v>
      </c>
    </row>
    <row r="21" spans="1:10" ht="30" customHeight="1">
      <c r="A21" s="26" t="s">
        <v>32</v>
      </c>
      <c r="B21" s="15"/>
      <c r="C21" s="23" t="s">
        <v>33</v>
      </c>
      <c r="D21" s="17">
        <f>D22</f>
        <v>150000</v>
      </c>
      <c r="E21" s="17"/>
      <c r="F21" s="17">
        <f t="shared" si="0"/>
        <v>150000</v>
      </c>
      <c r="G21" s="17"/>
      <c r="H21" s="17">
        <f t="shared" si="1"/>
        <v>150000</v>
      </c>
      <c r="I21" s="17"/>
      <c r="J21" s="17">
        <f t="shared" si="2"/>
        <v>150000</v>
      </c>
    </row>
    <row r="22" spans="1:10" ht="30" customHeight="1">
      <c r="A22" s="26"/>
      <c r="B22" s="15">
        <v>200</v>
      </c>
      <c r="C22" s="22" t="s">
        <v>23</v>
      </c>
      <c r="D22" s="17">
        <v>150000</v>
      </c>
      <c r="E22" s="17"/>
      <c r="F22" s="17">
        <f t="shared" si="0"/>
        <v>150000</v>
      </c>
      <c r="G22" s="17"/>
      <c r="H22" s="17">
        <f t="shared" si="1"/>
        <v>150000</v>
      </c>
      <c r="I22" s="17"/>
      <c r="J22" s="17">
        <f t="shared" si="2"/>
        <v>150000</v>
      </c>
    </row>
    <row r="23" spans="1:10" ht="30" customHeight="1">
      <c r="A23" s="26" t="s">
        <v>34</v>
      </c>
      <c r="B23" s="15"/>
      <c r="C23" s="23" t="s">
        <v>35</v>
      </c>
      <c r="D23" s="17">
        <f>D24</f>
        <v>150000</v>
      </c>
      <c r="E23" s="17"/>
      <c r="F23" s="17">
        <f t="shared" si="0"/>
        <v>150000</v>
      </c>
      <c r="G23" s="17"/>
      <c r="H23" s="17">
        <f t="shared" si="1"/>
        <v>150000</v>
      </c>
      <c r="I23" s="17"/>
      <c r="J23" s="17">
        <f t="shared" si="2"/>
        <v>150000</v>
      </c>
    </row>
    <row r="24" spans="1:10" ht="30" customHeight="1">
      <c r="A24" s="26"/>
      <c r="B24" s="15">
        <v>200</v>
      </c>
      <c r="C24" s="22" t="s">
        <v>23</v>
      </c>
      <c r="D24" s="17">
        <v>150000</v>
      </c>
      <c r="E24" s="17"/>
      <c r="F24" s="17">
        <f t="shared" si="0"/>
        <v>150000</v>
      </c>
      <c r="G24" s="17"/>
      <c r="H24" s="17">
        <f t="shared" si="1"/>
        <v>150000</v>
      </c>
      <c r="I24" s="17"/>
      <c r="J24" s="17">
        <f t="shared" si="2"/>
        <v>150000</v>
      </c>
    </row>
    <row r="25" spans="1:10" ht="30" customHeight="1">
      <c r="A25" s="26" t="s">
        <v>36</v>
      </c>
      <c r="B25" s="15"/>
      <c r="C25" s="20" t="s">
        <v>37</v>
      </c>
      <c r="D25" s="17">
        <f>D26</f>
        <v>20000</v>
      </c>
      <c r="E25" s="17"/>
      <c r="F25" s="17">
        <f t="shared" si="0"/>
        <v>20000</v>
      </c>
      <c r="G25" s="17"/>
      <c r="H25" s="17">
        <f t="shared" si="1"/>
        <v>20000</v>
      </c>
      <c r="I25" s="17"/>
      <c r="J25" s="17">
        <f t="shared" si="2"/>
        <v>20000</v>
      </c>
    </row>
    <row r="26" spans="1:10" ht="30" customHeight="1">
      <c r="A26" s="26"/>
      <c r="B26" s="15">
        <v>200</v>
      </c>
      <c r="C26" s="22" t="s">
        <v>23</v>
      </c>
      <c r="D26" s="17">
        <v>20000</v>
      </c>
      <c r="E26" s="17"/>
      <c r="F26" s="17">
        <f t="shared" si="0"/>
        <v>20000</v>
      </c>
      <c r="G26" s="17"/>
      <c r="H26" s="17">
        <f t="shared" si="1"/>
        <v>20000</v>
      </c>
      <c r="I26" s="17"/>
      <c r="J26" s="17">
        <f t="shared" si="2"/>
        <v>20000</v>
      </c>
    </row>
    <row r="27" spans="1:10" ht="47.25" customHeight="1">
      <c r="A27" s="26" t="s">
        <v>38</v>
      </c>
      <c r="B27" s="15"/>
      <c r="C27" s="23" t="s">
        <v>39</v>
      </c>
      <c r="D27" s="17">
        <f>D28</f>
        <v>30000</v>
      </c>
      <c r="E27" s="17"/>
      <c r="F27" s="17">
        <f t="shared" si="0"/>
        <v>30000</v>
      </c>
      <c r="G27" s="17"/>
      <c r="H27" s="17">
        <f t="shared" si="1"/>
        <v>30000</v>
      </c>
      <c r="I27" s="17"/>
      <c r="J27" s="17">
        <f t="shared" si="2"/>
        <v>30000</v>
      </c>
    </row>
    <row r="28" spans="1:10" ht="30" customHeight="1">
      <c r="A28" s="26"/>
      <c r="B28" s="15">
        <v>200</v>
      </c>
      <c r="C28" s="22" t="s">
        <v>23</v>
      </c>
      <c r="D28" s="17">
        <v>30000</v>
      </c>
      <c r="E28" s="17"/>
      <c r="F28" s="17">
        <f t="shared" si="0"/>
        <v>30000</v>
      </c>
      <c r="G28" s="17"/>
      <c r="H28" s="17">
        <f t="shared" si="1"/>
        <v>30000</v>
      </c>
      <c r="I28" s="17"/>
      <c r="J28" s="17">
        <f t="shared" si="2"/>
        <v>30000</v>
      </c>
    </row>
    <row r="29" spans="1:10" ht="30" customHeight="1">
      <c r="A29" s="26" t="s">
        <v>40</v>
      </c>
      <c r="B29" s="15"/>
      <c r="C29" s="23" t="s">
        <v>41</v>
      </c>
      <c r="D29" s="17">
        <f>D30</f>
        <v>26000</v>
      </c>
      <c r="E29" s="17"/>
      <c r="F29" s="17">
        <f t="shared" si="0"/>
        <v>26000</v>
      </c>
      <c r="G29" s="17"/>
      <c r="H29" s="17">
        <f t="shared" si="1"/>
        <v>26000</v>
      </c>
      <c r="I29" s="17"/>
      <c r="J29" s="17">
        <f t="shared" si="2"/>
        <v>26000</v>
      </c>
    </row>
    <row r="30" spans="1:10" ht="30" customHeight="1">
      <c r="A30" s="26"/>
      <c r="B30" s="15">
        <v>200</v>
      </c>
      <c r="C30" s="22" t="s">
        <v>23</v>
      </c>
      <c r="D30" s="17">
        <v>26000</v>
      </c>
      <c r="E30" s="17"/>
      <c r="F30" s="17">
        <f t="shared" si="0"/>
        <v>26000</v>
      </c>
      <c r="G30" s="17"/>
      <c r="H30" s="17">
        <f t="shared" si="1"/>
        <v>26000</v>
      </c>
      <c r="I30" s="17"/>
      <c r="J30" s="17">
        <f t="shared" si="2"/>
        <v>26000</v>
      </c>
    </row>
    <row r="31" spans="1:10" ht="37.5" customHeight="1">
      <c r="A31" s="26" t="s">
        <v>42</v>
      </c>
      <c r="B31" s="15"/>
      <c r="C31" s="23" t="s">
        <v>43</v>
      </c>
      <c r="D31" s="17">
        <f>D32</f>
        <v>1100000</v>
      </c>
      <c r="E31" s="17"/>
      <c r="F31" s="17">
        <f t="shared" si="0"/>
        <v>1100000</v>
      </c>
      <c r="G31" s="17"/>
      <c r="H31" s="17">
        <f t="shared" si="1"/>
        <v>1100000</v>
      </c>
      <c r="I31" s="17"/>
      <c r="J31" s="17">
        <f t="shared" si="2"/>
        <v>1100000</v>
      </c>
    </row>
    <row r="32" spans="1:10" ht="30" customHeight="1">
      <c r="A32" s="26"/>
      <c r="B32" s="15">
        <v>200</v>
      </c>
      <c r="C32" s="22" t="s">
        <v>23</v>
      </c>
      <c r="D32" s="17">
        <v>1100000</v>
      </c>
      <c r="E32" s="17"/>
      <c r="F32" s="17">
        <f t="shared" si="0"/>
        <v>1100000</v>
      </c>
      <c r="G32" s="17"/>
      <c r="H32" s="17">
        <f t="shared" si="1"/>
        <v>1100000</v>
      </c>
      <c r="I32" s="17"/>
      <c r="J32" s="17">
        <f t="shared" si="2"/>
        <v>1100000</v>
      </c>
    </row>
    <row r="33" spans="1:10" ht="56.25" customHeight="1">
      <c r="A33" s="26" t="s">
        <v>44</v>
      </c>
      <c r="B33" s="15"/>
      <c r="C33" s="23" t="s">
        <v>45</v>
      </c>
      <c r="D33" s="17">
        <f>D34</f>
        <v>30000</v>
      </c>
      <c r="E33" s="17"/>
      <c r="F33" s="17">
        <f t="shared" si="0"/>
        <v>30000</v>
      </c>
      <c r="G33" s="17"/>
      <c r="H33" s="17">
        <f t="shared" si="1"/>
        <v>30000</v>
      </c>
      <c r="I33" s="17"/>
      <c r="J33" s="17">
        <f t="shared" si="2"/>
        <v>30000</v>
      </c>
    </row>
    <row r="34" spans="1:10" ht="30" customHeight="1">
      <c r="A34" s="26"/>
      <c r="B34" s="15">
        <v>200</v>
      </c>
      <c r="C34" s="22" t="s">
        <v>23</v>
      </c>
      <c r="D34" s="17">
        <v>30000</v>
      </c>
      <c r="E34" s="17"/>
      <c r="F34" s="17">
        <f t="shared" si="0"/>
        <v>30000</v>
      </c>
      <c r="G34" s="17"/>
      <c r="H34" s="17">
        <f t="shared" si="1"/>
        <v>30000</v>
      </c>
      <c r="I34" s="17"/>
      <c r="J34" s="17">
        <f t="shared" si="2"/>
        <v>30000</v>
      </c>
    </row>
    <row r="35" spans="1:10" ht="42.75" customHeight="1">
      <c r="A35" s="26" t="s">
        <v>46</v>
      </c>
      <c r="B35" s="15"/>
      <c r="C35" s="22" t="s">
        <v>47</v>
      </c>
      <c r="D35" s="17">
        <f>D36</f>
        <v>75000</v>
      </c>
      <c r="E35" s="17"/>
      <c r="F35" s="17">
        <f t="shared" si="0"/>
        <v>75000</v>
      </c>
      <c r="G35" s="17"/>
      <c r="H35" s="17">
        <f t="shared" si="1"/>
        <v>75000</v>
      </c>
      <c r="I35" s="17"/>
      <c r="J35" s="17">
        <f t="shared" si="2"/>
        <v>75000</v>
      </c>
    </row>
    <row r="36" spans="1:10" ht="30" customHeight="1">
      <c r="A36" s="26"/>
      <c r="B36" s="15">
        <v>200</v>
      </c>
      <c r="C36" s="22" t="s">
        <v>23</v>
      </c>
      <c r="D36" s="17">
        <v>75000</v>
      </c>
      <c r="E36" s="17"/>
      <c r="F36" s="17">
        <f t="shared" si="0"/>
        <v>75000</v>
      </c>
      <c r="G36" s="17"/>
      <c r="H36" s="17">
        <f t="shared" si="1"/>
        <v>75000</v>
      </c>
      <c r="I36" s="17"/>
      <c r="J36" s="17">
        <f t="shared" si="2"/>
        <v>75000</v>
      </c>
    </row>
    <row r="37" spans="1:10" ht="138.75" customHeight="1">
      <c r="A37" s="26" t="s">
        <v>48</v>
      </c>
      <c r="B37" s="15"/>
      <c r="C37" s="24" t="s">
        <v>49</v>
      </c>
      <c r="D37" s="17">
        <f>D38</f>
        <v>30000</v>
      </c>
      <c r="E37" s="17"/>
      <c r="F37" s="17">
        <f t="shared" si="0"/>
        <v>30000</v>
      </c>
      <c r="G37" s="17"/>
      <c r="H37" s="17">
        <f t="shared" si="1"/>
        <v>30000</v>
      </c>
      <c r="I37" s="17"/>
      <c r="J37" s="17">
        <f t="shared" si="2"/>
        <v>30000</v>
      </c>
    </row>
    <row r="38" spans="1:10" ht="27.75" customHeight="1">
      <c r="A38" s="26"/>
      <c r="B38" s="15">
        <v>200</v>
      </c>
      <c r="C38" s="22" t="s">
        <v>23</v>
      </c>
      <c r="D38" s="17">
        <v>30000</v>
      </c>
      <c r="E38" s="17"/>
      <c r="F38" s="17">
        <f t="shared" si="0"/>
        <v>30000</v>
      </c>
      <c r="G38" s="17"/>
      <c r="H38" s="17">
        <f t="shared" si="1"/>
        <v>30000</v>
      </c>
      <c r="I38" s="17"/>
      <c r="J38" s="17">
        <f t="shared" si="2"/>
        <v>30000</v>
      </c>
    </row>
    <row r="39" spans="1:10" ht="38.25" customHeight="1">
      <c r="A39" s="26" t="s">
        <v>50</v>
      </c>
      <c r="B39" s="15"/>
      <c r="C39" s="22" t="s">
        <v>51</v>
      </c>
      <c r="D39" s="17">
        <f>D40</f>
        <v>30000</v>
      </c>
      <c r="E39" s="17"/>
      <c r="F39" s="17">
        <f t="shared" si="0"/>
        <v>30000</v>
      </c>
      <c r="G39" s="17"/>
      <c r="H39" s="17">
        <f t="shared" si="1"/>
        <v>30000</v>
      </c>
      <c r="I39" s="17"/>
      <c r="J39" s="17">
        <f t="shared" si="2"/>
        <v>30000</v>
      </c>
    </row>
    <row r="40" spans="1:10" ht="27.75" customHeight="1">
      <c r="A40" s="26"/>
      <c r="B40" s="15">
        <v>200</v>
      </c>
      <c r="C40" s="22" t="s">
        <v>23</v>
      </c>
      <c r="D40" s="17">
        <v>30000</v>
      </c>
      <c r="E40" s="17"/>
      <c r="F40" s="17">
        <f t="shared" si="0"/>
        <v>30000</v>
      </c>
      <c r="G40" s="17"/>
      <c r="H40" s="17">
        <f t="shared" si="1"/>
        <v>30000</v>
      </c>
      <c r="I40" s="17"/>
      <c r="J40" s="17">
        <f t="shared" si="2"/>
        <v>30000</v>
      </c>
    </row>
    <row r="41" spans="1:10" ht="41.25" customHeight="1">
      <c r="A41" s="26" t="s">
        <v>52</v>
      </c>
      <c r="B41" s="15"/>
      <c r="C41" s="22" t="s">
        <v>53</v>
      </c>
      <c r="D41" s="17">
        <f>D42</f>
        <v>984000</v>
      </c>
      <c r="E41" s="17"/>
      <c r="F41" s="17">
        <f t="shared" si="0"/>
        <v>984000</v>
      </c>
      <c r="G41" s="17"/>
      <c r="H41" s="17">
        <f t="shared" si="1"/>
        <v>984000</v>
      </c>
      <c r="I41" s="17"/>
      <c r="J41" s="17">
        <f t="shared" si="2"/>
        <v>984000</v>
      </c>
    </row>
    <row r="42" spans="1:10" ht="27.75" customHeight="1">
      <c r="A42" s="26"/>
      <c r="B42" s="15">
        <v>200</v>
      </c>
      <c r="C42" s="22" t="s">
        <v>23</v>
      </c>
      <c r="D42" s="17">
        <v>984000</v>
      </c>
      <c r="E42" s="17"/>
      <c r="F42" s="17">
        <f t="shared" si="0"/>
        <v>984000</v>
      </c>
      <c r="G42" s="17"/>
      <c r="H42" s="17">
        <f t="shared" si="1"/>
        <v>984000</v>
      </c>
      <c r="I42" s="17"/>
      <c r="J42" s="17">
        <f t="shared" si="2"/>
        <v>984000</v>
      </c>
    </row>
    <row r="43" spans="1:10" ht="24.75" customHeight="1">
      <c r="A43" s="14" t="s">
        <v>54</v>
      </c>
      <c r="B43" s="15"/>
      <c r="C43" s="25" t="s">
        <v>55</v>
      </c>
      <c r="D43" s="17">
        <f>D44+D46+D48+D50</f>
        <v>550000</v>
      </c>
      <c r="E43" s="17"/>
      <c r="F43" s="17">
        <f t="shared" si="0"/>
        <v>550000</v>
      </c>
      <c r="G43" s="17"/>
      <c r="H43" s="17">
        <f t="shared" si="1"/>
        <v>550000</v>
      </c>
      <c r="I43" s="17"/>
      <c r="J43" s="17">
        <f t="shared" si="2"/>
        <v>550000</v>
      </c>
    </row>
    <row r="44" spans="1:10" ht="51" customHeight="1" hidden="1">
      <c r="A44" s="26" t="s">
        <v>56</v>
      </c>
      <c r="B44" s="15"/>
      <c r="C44" s="23" t="s">
        <v>57</v>
      </c>
      <c r="D44" s="17">
        <f>D45</f>
        <v>0</v>
      </c>
      <c r="F44" s="17">
        <f t="shared" si="0"/>
        <v>0</v>
      </c>
      <c r="H44" s="17">
        <f t="shared" si="1"/>
        <v>0</v>
      </c>
      <c r="J44" s="17">
        <f t="shared" si="2"/>
        <v>0</v>
      </c>
    </row>
    <row r="45" spans="1:10" ht="28.5" customHeight="1" hidden="1">
      <c r="A45" s="26"/>
      <c r="B45" s="15">
        <v>200</v>
      </c>
      <c r="C45" s="22" t="s">
        <v>23</v>
      </c>
      <c r="D45" s="17">
        <v>0</v>
      </c>
      <c r="F45" s="17">
        <f t="shared" si="0"/>
        <v>0</v>
      </c>
      <c r="H45" s="17">
        <f t="shared" si="1"/>
        <v>0</v>
      </c>
      <c r="J45" s="17">
        <f t="shared" si="2"/>
        <v>0</v>
      </c>
    </row>
    <row r="46" spans="1:10" ht="27.75" customHeight="1">
      <c r="A46" s="26" t="s">
        <v>58</v>
      </c>
      <c r="B46" s="15"/>
      <c r="C46" s="23" t="s">
        <v>59</v>
      </c>
      <c r="D46" s="17">
        <f>D47</f>
        <v>500000</v>
      </c>
      <c r="E46" s="17"/>
      <c r="F46" s="17">
        <f t="shared" si="0"/>
        <v>500000</v>
      </c>
      <c r="G46" s="17"/>
      <c r="H46" s="17">
        <f t="shared" si="1"/>
        <v>500000</v>
      </c>
      <c r="I46" s="17"/>
      <c r="J46" s="17">
        <f t="shared" si="2"/>
        <v>500000</v>
      </c>
    </row>
    <row r="47" spans="1:10" ht="23.25" customHeight="1">
      <c r="A47" s="26"/>
      <c r="B47" s="15">
        <v>200</v>
      </c>
      <c r="C47" s="22" t="s">
        <v>23</v>
      </c>
      <c r="D47" s="17">
        <v>500000</v>
      </c>
      <c r="E47" s="17"/>
      <c r="F47" s="17">
        <f t="shared" si="0"/>
        <v>500000</v>
      </c>
      <c r="G47" s="17"/>
      <c r="H47" s="17">
        <f t="shared" si="1"/>
        <v>500000</v>
      </c>
      <c r="I47" s="17"/>
      <c r="J47" s="17">
        <f t="shared" si="2"/>
        <v>500000</v>
      </c>
    </row>
    <row r="48" spans="1:10" ht="24" customHeight="1" hidden="1">
      <c r="A48" s="26" t="s">
        <v>60</v>
      </c>
      <c r="B48" s="15"/>
      <c r="C48" s="23" t="s">
        <v>61</v>
      </c>
      <c r="D48" s="17">
        <f>D49</f>
        <v>0</v>
      </c>
      <c r="F48" s="17">
        <f t="shared" si="0"/>
        <v>0</v>
      </c>
      <c r="H48" s="17">
        <f t="shared" si="1"/>
        <v>0</v>
      </c>
      <c r="J48" s="17">
        <f t="shared" si="2"/>
        <v>0</v>
      </c>
    </row>
    <row r="49" spans="1:10" ht="24" customHeight="1" hidden="1">
      <c r="A49" s="26"/>
      <c r="B49" s="15">
        <v>200</v>
      </c>
      <c r="C49" s="22" t="s">
        <v>23</v>
      </c>
      <c r="D49" s="17">
        <v>0</v>
      </c>
      <c r="F49" s="17">
        <f t="shared" si="0"/>
        <v>0</v>
      </c>
      <c r="H49" s="17">
        <f t="shared" si="1"/>
        <v>0</v>
      </c>
      <c r="J49" s="17">
        <f t="shared" si="2"/>
        <v>0</v>
      </c>
    </row>
    <row r="50" spans="1:10" ht="25.5" customHeight="1">
      <c r="A50" s="26" t="s">
        <v>62</v>
      </c>
      <c r="B50" s="15"/>
      <c r="C50" s="23" t="s">
        <v>63</v>
      </c>
      <c r="D50" s="17">
        <f>D51</f>
        <v>50000</v>
      </c>
      <c r="E50" s="17"/>
      <c r="F50" s="17">
        <f t="shared" si="0"/>
        <v>50000</v>
      </c>
      <c r="G50" s="17"/>
      <c r="H50" s="17">
        <f t="shared" si="1"/>
        <v>50000</v>
      </c>
      <c r="I50" s="17"/>
      <c r="J50" s="17">
        <f t="shared" si="2"/>
        <v>50000</v>
      </c>
    </row>
    <row r="51" spans="1:10" ht="28.5" customHeight="1">
      <c r="A51" s="26"/>
      <c r="B51" s="15">
        <v>200</v>
      </c>
      <c r="C51" s="22" t="s">
        <v>23</v>
      </c>
      <c r="D51" s="17">
        <v>50000</v>
      </c>
      <c r="E51" s="17"/>
      <c r="F51" s="17">
        <f t="shared" si="0"/>
        <v>50000</v>
      </c>
      <c r="G51" s="17"/>
      <c r="H51" s="17">
        <f t="shared" si="1"/>
        <v>50000</v>
      </c>
      <c r="I51" s="17"/>
      <c r="J51" s="17">
        <f t="shared" si="2"/>
        <v>50000</v>
      </c>
    </row>
    <row r="52" spans="1:10" ht="25.5" customHeight="1">
      <c r="A52" s="27" t="s">
        <v>64</v>
      </c>
      <c r="B52" s="27"/>
      <c r="C52" s="28" t="s">
        <v>65</v>
      </c>
      <c r="D52" s="29">
        <f aca="true" t="shared" si="3" ref="D52:J52">D53+D77+D173+D209</f>
        <v>344063612.53</v>
      </c>
      <c r="E52" s="29">
        <f t="shared" si="3"/>
        <v>-3000000</v>
      </c>
      <c r="F52" s="29">
        <f t="shared" si="3"/>
        <v>341063612.53</v>
      </c>
      <c r="G52" s="29">
        <f t="shared" si="3"/>
        <v>0</v>
      </c>
      <c r="H52" s="29">
        <f t="shared" si="3"/>
        <v>341063612.53</v>
      </c>
      <c r="I52" s="29">
        <f t="shared" si="3"/>
        <v>27946500</v>
      </c>
      <c r="J52" s="29">
        <f t="shared" si="3"/>
        <v>369010112.53</v>
      </c>
    </row>
    <row r="53" spans="1:10" ht="19.5" customHeight="1">
      <c r="A53" s="15" t="s">
        <v>66</v>
      </c>
      <c r="B53" s="15"/>
      <c r="C53" s="30" t="s">
        <v>67</v>
      </c>
      <c r="D53" s="21">
        <f>D54+D57+D61+D71+D74</f>
        <v>72870400</v>
      </c>
      <c r="E53" s="21">
        <f>E54+E57+E61+E71+E74</f>
        <v>-19.5</v>
      </c>
      <c r="F53" s="17">
        <f aca="true" t="shared" si="4" ref="F53:F76">D53+E53</f>
        <v>72870380.5</v>
      </c>
      <c r="G53" s="21">
        <f>G54+G57+G61+G71+G74</f>
        <v>0</v>
      </c>
      <c r="H53" s="17">
        <f aca="true" t="shared" si="5" ref="H53:H76">F53+G53</f>
        <v>72870380.5</v>
      </c>
      <c r="I53" s="21">
        <f>I54+I57+I61+I71+I74</f>
        <v>0</v>
      </c>
      <c r="J53" s="17">
        <f aca="true" t="shared" si="6" ref="J53:J76">H53+I53</f>
        <v>72870380.5</v>
      </c>
    </row>
    <row r="54" spans="1:10" ht="87.75" customHeight="1">
      <c r="A54" s="26" t="s">
        <v>68</v>
      </c>
      <c r="B54" s="15"/>
      <c r="C54" s="30" t="s">
        <v>69</v>
      </c>
      <c r="D54" s="21">
        <f>D55</f>
        <v>70489800</v>
      </c>
      <c r="E54" s="21"/>
      <c r="F54" s="17">
        <f t="shared" si="4"/>
        <v>70489800</v>
      </c>
      <c r="G54" s="21"/>
      <c r="H54" s="17">
        <f t="shared" si="5"/>
        <v>70489800</v>
      </c>
      <c r="I54" s="21"/>
      <c r="J54" s="17">
        <f t="shared" si="6"/>
        <v>70489800</v>
      </c>
    </row>
    <row r="55" spans="1:10" ht="36.75" customHeight="1">
      <c r="A55" s="26" t="s">
        <v>70</v>
      </c>
      <c r="B55" s="15"/>
      <c r="C55" s="30" t="s">
        <v>71</v>
      </c>
      <c r="D55" s="21">
        <f>D56</f>
        <v>70489800</v>
      </c>
      <c r="E55" s="21"/>
      <c r="F55" s="17">
        <f t="shared" si="4"/>
        <v>70489800</v>
      </c>
      <c r="G55" s="21"/>
      <c r="H55" s="17">
        <f t="shared" si="5"/>
        <v>70489800</v>
      </c>
      <c r="I55" s="21"/>
      <c r="J55" s="17">
        <f t="shared" si="6"/>
        <v>70489800</v>
      </c>
    </row>
    <row r="56" spans="1:10" ht="29.25" customHeight="1">
      <c r="A56" s="26"/>
      <c r="B56" s="15">
        <v>600</v>
      </c>
      <c r="C56" s="30" t="s">
        <v>72</v>
      </c>
      <c r="D56" s="21">
        <v>70489800</v>
      </c>
      <c r="E56" s="21"/>
      <c r="F56" s="17">
        <f t="shared" si="4"/>
        <v>70489800</v>
      </c>
      <c r="G56" s="21"/>
      <c r="H56" s="17">
        <f t="shared" si="5"/>
        <v>70489800</v>
      </c>
      <c r="I56" s="21"/>
      <c r="J56" s="17">
        <f t="shared" si="6"/>
        <v>70489800</v>
      </c>
    </row>
    <row r="57" spans="1:10" ht="39" customHeight="1">
      <c r="A57" s="26" t="s">
        <v>73</v>
      </c>
      <c r="B57" s="15"/>
      <c r="C57" s="31" t="s">
        <v>74</v>
      </c>
      <c r="D57" s="21">
        <f>D58</f>
        <v>1912900</v>
      </c>
      <c r="E57" s="21"/>
      <c r="F57" s="17">
        <f t="shared" si="4"/>
        <v>1912900</v>
      </c>
      <c r="G57" s="21"/>
      <c r="H57" s="17">
        <f t="shared" si="5"/>
        <v>1912900</v>
      </c>
      <c r="I57" s="21"/>
      <c r="J57" s="17">
        <f t="shared" si="6"/>
        <v>1912900</v>
      </c>
    </row>
    <row r="58" spans="1:10" ht="38.25" customHeight="1">
      <c r="A58" s="26" t="s">
        <v>75</v>
      </c>
      <c r="B58" s="15"/>
      <c r="C58" s="31" t="s">
        <v>76</v>
      </c>
      <c r="D58" s="21">
        <f>D59+D60</f>
        <v>1912900</v>
      </c>
      <c r="E58" s="21"/>
      <c r="F58" s="17">
        <f t="shared" si="4"/>
        <v>1912900</v>
      </c>
      <c r="G58" s="21"/>
      <c r="H58" s="17">
        <f t="shared" si="5"/>
        <v>1912900</v>
      </c>
      <c r="I58" s="21"/>
      <c r="J58" s="17">
        <f t="shared" si="6"/>
        <v>1912900</v>
      </c>
    </row>
    <row r="59" spans="1:10" ht="50.25" customHeight="1">
      <c r="A59" s="26"/>
      <c r="B59" s="26">
        <v>100</v>
      </c>
      <c r="C59" s="30" t="s">
        <v>77</v>
      </c>
      <c r="D59" s="21">
        <v>56000</v>
      </c>
      <c r="E59" s="21"/>
      <c r="F59" s="17">
        <f t="shared" si="4"/>
        <v>56000</v>
      </c>
      <c r="G59" s="21"/>
      <c r="H59" s="17">
        <f t="shared" si="5"/>
        <v>56000</v>
      </c>
      <c r="I59" s="21"/>
      <c r="J59" s="17">
        <f t="shared" si="6"/>
        <v>56000</v>
      </c>
    </row>
    <row r="60" spans="1:10" ht="25.5" customHeight="1">
      <c r="A60" s="26"/>
      <c r="B60" s="32">
        <v>600</v>
      </c>
      <c r="C60" s="30" t="s">
        <v>72</v>
      </c>
      <c r="D60" s="21">
        <v>1856900</v>
      </c>
      <c r="E60" s="21"/>
      <c r="F60" s="17">
        <f t="shared" si="4"/>
        <v>1856900</v>
      </c>
      <c r="G60" s="21"/>
      <c r="H60" s="17">
        <f t="shared" si="5"/>
        <v>1856900</v>
      </c>
      <c r="I60" s="21"/>
      <c r="J60" s="17">
        <f t="shared" si="6"/>
        <v>1856900</v>
      </c>
    </row>
    <row r="61" spans="1:10" ht="27.75" customHeight="1">
      <c r="A61" s="26" t="s">
        <v>78</v>
      </c>
      <c r="B61" s="15"/>
      <c r="C61" s="30" t="s">
        <v>79</v>
      </c>
      <c r="D61" s="21">
        <f>D62</f>
        <v>437200</v>
      </c>
      <c r="E61" s="21"/>
      <c r="F61" s="17">
        <f t="shared" si="4"/>
        <v>437200</v>
      </c>
      <c r="G61" s="21"/>
      <c r="H61" s="17">
        <f t="shared" si="5"/>
        <v>437200</v>
      </c>
      <c r="I61" s="21"/>
      <c r="J61" s="17">
        <f t="shared" si="6"/>
        <v>437200</v>
      </c>
    </row>
    <row r="62" spans="1:10" ht="27" customHeight="1">
      <c r="A62" s="26" t="s">
        <v>80</v>
      </c>
      <c r="B62" s="15"/>
      <c r="C62" s="30" t="s">
        <v>81</v>
      </c>
      <c r="D62" s="21">
        <f>D63+D64</f>
        <v>437200</v>
      </c>
      <c r="E62" s="21"/>
      <c r="F62" s="17">
        <f t="shared" si="4"/>
        <v>437200</v>
      </c>
      <c r="G62" s="21"/>
      <c r="H62" s="17">
        <f t="shared" si="5"/>
        <v>437200</v>
      </c>
      <c r="I62" s="21"/>
      <c r="J62" s="17">
        <f t="shared" si="6"/>
        <v>437200</v>
      </c>
    </row>
    <row r="63" spans="1:10" ht="49.5" customHeight="1">
      <c r="A63" s="26"/>
      <c r="B63" s="15">
        <v>100</v>
      </c>
      <c r="C63" s="30" t="s">
        <v>77</v>
      </c>
      <c r="D63" s="21">
        <v>6200</v>
      </c>
      <c r="E63" s="21"/>
      <c r="F63" s="17">
        <f t="shared" si="4"/>
        <v>6200</v>
      </c>
      <c r="G63" s="21"/>
      <c r="H63" s="17">
        <f t="shared" si="5"/>
        <v>6200</v>
      </c>
      <c r="I63" s="21"/>
      <c r="J63" s="17">
        <f t="shared" si="6"/>
        <v>6200</v>
      </c>
    </row>
    <row r="64" spans="1:10" ht="25.5" customHeight="1">
      <c r="A64" s="26"/>
      <c r="B64" s="15">
        <v>600</v>
      </c>
      <c r="C64" s="30" t="s">
        <v>72</v>
      </c>
      <c r="D64" s="21">
        <v>431000</v>
      </c>
      <c r="E64" s="21"/>
      <c r="F64" s="17">
        <f t="shared" si="4"/>
        <v>431000</v>
      </c>
      <c r="G64" s="21"/>
      <c r="H64" s="17">
        <f t="shared" si="5"/>
        <v>431000</v>
      </c>
      <c r="I64" s="21"/>
      <c r="J64" s="17">
        <f t="shared" si="6"/>
        <v>431000</v>
      </c>
    </row>
    <row r="65" spans="1:10" ht="7.5" customHeight="1" hidden="1">
      <c r="A65" s="26" t="s">
        <v>82</v>
      </c>
      <c r="B65" s="32"/>
      <c r="C65" s="30" t="s">
        <v>83</v>
      </c>
      <c r="D65" s="21"/>
      <c r="F65" s="17">
        <f t="shared" si="4"/>
        <v>0</v>
      </c>
      <c r="H65" s="17">
        <f t="shared" si="5"/>
        <v>0</v>
      </c>
      <c r="J65" s="17">
        <f t="shared" si="6"/>
        <v>0</v>
      </c>
    </row>
    <row r="66" spans="1:10" ht="12.75" customHeight="1" hidden="1">
      <c r="A66" s="26" t="s">
        <v>84</v>
      </c>
      <c r="B66" s="32"/>
      <c r="C66" s="30" t="s">
        <v>85</v>
      </c>
      <c r="D66" s="21"/>
      <c r="F66" s="17">
        <f t="shared" si="4"/>
        <v>0</v>
      </c>
      <c r="H66" s="17">
        <f t="shared" si="5"/>
        <v>0</v>
      </c>
      <c r="J66" s="17">
        <f t="shared" si="6"/>
        <v>0</v>
      </c>
    </row>
    <row r="67" spans="1:10" ht="28.5" customHeight="1" hidden="1">
      <c r="A67" s="26"/>
      <c r="B67" s="15">
        <v>600</v>
      </c>
      <c r="C67" s="30" t="s">
        <v>72</v>
      </c>
      <c r="D67" s="21"/>
      <c r="F67" s="17">
        <f t="shared" si="4"/>
        <v>0</v>
      </c>
      <c r="H67" s="17">
        <f t="shared" si="5"/>
        <v>0</v>
      </c>
      <c r="J67" s="17">
        <f t="shared" si="6"/>
        <v>0</v>
      </c>
    </row>
    <row r="68" spans="1:10" ht="27.75" customHeight="1" hidden="1">
      <c r="A68" s="26" t="s">
        <v>86</v>
      </c>
      <c r="B68" s="15"/>
      <c r="C68" s="30" t="s">
        <v>87</v>
      </c>
      <c r="D68" s="21"/>
      <c r="F68" s="17">
        <f t="shared" si="4"/>
        <v>0</v>
      </c>
      <c r="H68" s="17">
        <f t="shared" si="5"/>
        <v>0</v>
      </c>
      <c r="J68" s="17">
        <f t="shared" si="6"/>
        <v>0</v>
      </c>
    </row>
    <row r="69" spans="1:10" ht="27.75" customHeight="1" hidden="1">
      <c r="A69" s="26" t="s">
        <v>88</v>
      </c>
      <c r="B69" s="15"/>
      <c r="C69" s="30" t="s">
        <v>89</v>
      </c>
      <c r="D69" s="21"/>
      <c r="F69" s="17">
        <f t="shared" si="4"/>
        <v>0</v>
      </c>
      <c r="H69" s="17">
        <f t="shared" si="5"/>
        <v>0</v>
      </c>
      <c r="J69" s="17">
        <f t="shared" si="6"/>
        <v>0</v>
      </c>
    </row>
    <row r="70" spans="1:10" ht="27.75" customHeight="1" hidden="1">
      <c r="A70" s="26"/>
      <c r="B70" s="15">
        <v>600</v>
      </c>
      <c r="C70" s="30" t="s">
        <v>72</v>
      </c>
      <c r="D70" s="21"/>
      <c r="F70" s="17">
        <f t="shared" si="4"/>
        <v>0</v>
      </c>
      <c r="H70" s="17">
        <f t="shared" si="5"/>
        <v>0</v>
      </c>
      <c r="J70" s="17">
        <f t="shared" si="6"/>
        <v>0</v>
      </c>
    </row>
    <row r="71" spans="1:10" ht="19.5" customHeight="1" hidden="1">
      <c r="A71" s="26" t="s">
        <v>90</v>
      </c>
      <c r="B71" s="15"/>
      <c r="C71" s="30" t="s">
        <v>91</v>
      </c>
      <c r="D71" s="21">
        <f>D72</f>
        <v>0</v>
      </c>
      <c r="F71" s="17">
        <f t="shared" si="4"/>
        <v>0</v>
      </c>
      <c r="H71" s="17">
        <f t="shared" si="5"/>
        <v>0</v>
      </c>
      <c r="J71" s="17">
        <f t="shared" si="6"/>
        <v>0</v>
      </c>
    </row>
    <row r="72" spans="1:10" ht="15.75" customHeight="1" hidden="1">
      <c r="A72" s="26" t="s">
        <v>92</v>
      </c>
      <c r="B72" s="15"/>
      <c r="C72" s="30" t="s">
        <v>93</v>
      </c>
      <c r="D72" s="21">
        <f>D73</f>
        <v>0</v>
      </c>
      <c r="F72" s="17">
        <f t="shared" si="4"/>
        <v>0</v>
      </c>
      <c r="H72" s="17">
        <f t="shared" si="5"/>
        <v>0</v>
      </c>
      <c r="J72" s="17">
        <f t="shared" si="6"/>
        <v>0</v>
      </c>
    </row>
    <row r="73" spans="1:10" ht="32.25" customHeight="1" hidden="1">
      <c r="A73" s="26"/>
      <c r="B73" s="33" t="s">
        <v>94</v>
      </c>
      <c r="C73" s="34" t="s">
        <v>95</v>
      </c>
      <c r="D73" s="21">
        <v>0</v>
      </c>
      <c r="F73" s="17">
        <f t="shared" si="4"/>
        <v>0</v>
      </c>
      <c r="H73" s="17">
        <f t="shared" si="5"/>
        <v>0</v>
      </c>
      <c r="J73" s="17">
        <f t="shared" si="6"/>
        <v>0</v>
      </c>
    </row>
    <row r="74" spans="1:10" ht="27.75" customHeight="1">
      <c r="A74" s="26" t="s">
        <v>82</v>
      </c>
      <c r="B74" s="15"/>
      <c r="C74" s="30" t="s">
        <v>96</v>
      </c>
      <c r="D74" s="21">
        <f>D75</f>
        <v>30500</v>
      </c>
      <c r="E74" s="21">
        <f>E75</f>
        <v>-19.5</v>
      </c>
      <c r="F74" s="17">
        <f t="shared" si="4"/>
        <v>30480.5</v>
      </c>
      <c r="G74" s="21">
        <f>G75</f>
        <v>0</v>
      </c>
      <c r="H74" s="17">
        <f t="shared" si="5"/>
        <v>30480.5</v>
      </c>
      <c r="I74" s="21">
        <f>I75</f>
        <v>0</v>
      </c>
      <c r="J74" s="17">
        <f t="shared" si="6"/>
        <v>30480.5</v>
      </c>
    </row>
    <row r="75" spans="1:10" ht="27.75" customHeight="1">
      <c r="A75" s="26" t="s">
        <v>97</v>
      </c>
      <c r="B75" s="15"/>
      <c r="C75" s="30" t="s">
        <v>98</v>
      </c>
      <c r="D75" s="21">
        <f>D76</f>
        <v>30500</v>
      </c>
      <c r="E75" s="21">
        <f>E76</f>
        <v>-19.5</v>
      </c>
      <c r="F75" s="17">
        <f t="shared" si="4"/>
        <v>30480.5</v>
      </c>
      <c r="G75" s="21">
        <f>G76</f>
        <v>0</v>
      </c>
      <c r="H75" s="17">
        <f t="shared" si="5"/>
        <v>30480.5</v>
      </c>
      <c r="I75" s="21">
        <f>I76</f>
        <v>0</v>
      </c>
      <c r="J75" s="17">
        <f t="shared" si="6"/>
        <v>30480.5</v>
      </c>
    </row>
    <row r="76" spans="1:10" ht="27" customHeight="1">
      <c r="A76" s="26"/>
      <c r="B76" s="33" t="s">
        <v>94</v>
      </c>
      <c r="C76" s="22" t="s">
        <v>23</v>
      </c>
      <c r="D76" s="21">
        <v>30500</v>
      </c>
      <c r="E76" s="21">
        <v>-19.5</v>
      </c>
      <c r="F76" s="17">
        <f t="shared" si="4"/>
        <v>30480.5</v>
      </c>
      <c r="G76" s="21"/>
      <c r="H76" s="17">
        <f t="shared" si="5"/>
        <v>30480.5</v>
      </c>
      <c r="I76" s="21"/>
      <c r="J76" s="17">
        <f t="shared" si="6"/>
        <v>30480.5</v>
      </c>
    </row>
    <row r="77" spans="1:10" ht="12.75" customHeight="1">
      <c r="A77" s="27" t="s">
        <v>99</v>
      </c>
      <c r="B77" s="15"/>
      <c r="C77" s="28" t="s">
        <v>100</v>
      </c>
      <c r="D77" s="29">
        <f aca="true" t="shared" si="7" ref="D77:J77">D78+D81+D84+D89+D93+D99+D106+D118+D121+D124+D131+D134+D137+D140+D143+D146</f>
        <v>259261352.53</v>
      </c>
      <c r="E77" s="29">
        <f t="shared" si="7"/>
        <v>-3000000</v>
      </c>
      <c r="F77" s="29">
        <f t="shared" si="7"/>
        <v>256261352.53</v>
      </c>
      <c r="G77" s="29">
        <f t="shared" si="7"/>
        <v>0</v>
      </c>
      <c r="H77" s="29">
        <f t="shared" si="7"/>
        <v>256261352.53</v>
      </c>
      <c r="I77" s="29">
        <f t="shared" si="7"/>
        <v>27946500</v>
      </c>
      <c r="J77" s="29">
        <f t="shared" si="7"/>
        <v>284207852.53</v>
      </c>
    </row>
    <row r="78" spans="1:10" ht="25.5" customHeight="1">
      <c r="A78" s="15" t="s">
        <v>101</v>
      </c>
      <c r="B78" s="15"/>
      <c r="C78" s="31" t="s">
        <v>102</v>
      </c>
      <c r="D78" s="35">
        <f aca="true" t="shared" si="8" ref="D78:I79">D79</f>
        <v>51883749.47</v>
      </c>
      <c r="E78" s="35">
        <f t="shared" si="8"/>
        <v>-3000000</v>
      </c>
      <c r="F78" s="35">
        <f t="shared" si="8"/>
        <v>48883749.47</v>
      </c>
      <c r="G78" s="35">
        <f t="shared" si="8"/>
        <v>0</v>
      </c>
      <c r="H78" s="35">
        <f t="shared" si="8"/>
        <v>48883749.47</v>
      </c>
      <c r="I78" s="35">
        <f t="shared" si="8"/>
        <v>0</v>
      </c>
      <c r="J78" s="35">
        <f aca="true" t="shared" si="9" ref="J78:J172">H78+I78</f>
        <v>48883749.47</v>
      </c>
    </row>
    <row r="79" spans="1:10" ht="12.75" customHeight="1">
      <c r="A79" s="15" t="s">
        <v>103</v>
      </c>
      <c r="B79" s="15"/>
      <c r="C79" s="31" t="s">
        <v>104</v>
      </c>
      <c r="D79" s="35">
        <f t="shared" si="8"/>
        <v>51883749.47</v>
      </c>
      <c r="E79" s="35">
        <f t="shared" si="8"/>
        <v>-3000000</v>
      </c>
      <c r="F79" s="35">
        <f t="shared" si="8"/>
        <v>48883749.47</v>
      </c>
      <c r="G79" s="35">
        <f t="shared" si="8"/>
        <v>0</v>
      </c>
      <c r="H79" s="35">
        <f t="shared" si="8"/>
        <v>48883749.47</v>
      </c>
      <c r="I79" s="35">
        <f t="shared" si="8"/>
        <v>0</v>
      </c>
      <c r="J79" s="35">
        <f t="shared" si="9"/>
        <v>48883749.47</v>
      </c>
    </row>
    <row r="80" spans="1:10" ht="25.5" customHeight="1">
      <c r="A80" s="15"/>
      <c r="B80" s="15">
        <v>600</v>
      </c>
      <c r="C80" s="30" t="s">
        <v>72</v>
      </c>
      <c r="D80" s="35">
        <v>51883749.47</v>
      </c>
      <c r="E80" s="35">
        <v>-3000000</v>
      </c>
      <c r="F80" s="35">
        <f>D80+E80</f>
        <v>48883749.47</v>
      </c>
      <c r="G80" s="35"/>
      <c r="H80" s="35">
        <f>F80+G80</f>
        <v>48883749.47</v>
      </c>
      <c r="I80" s="35"/>
      <c r="J80" s="35">
        <f t="shared" si="9"/>
        <v>48883749.47</v>
      </c>
    </row>
    <row r="81" spans="1:10" ht="85.5" customHeight="1">
      <c r="A81" s="15" t="s">
        <v>105</v>
      </c>
      <c r="B81" s="15"/>
      <c r="C81" s="31" t="s">
        <v>106</v>
      </c>
      <c r="D81" s="21">
        <f>D82</f>
        <v>141304700</v>
      </c>
      <c r="E81" s="21"/>
      <c r="F81" s="21">
        <f>F82</f>
        <v>141304700</v>
      </c>
      <c r="G81" s="21"/>
      <c r="H81" s="21">
        <f>H82</f>
        <v>141304700</v>
      </c>
      <c r="I81" s="21">
        <f>I82</f>
        <v>27946500</v>
      </c>
      <c r="J81" s="35">
        <f t="shared" si="9"/>
        <v>169251200</v>
      </c>
    </row>
    <row r="82" spans="1:10" ht="54" customHeight="1">
      <c r="A82" s="15" t="s">
        <v>107</v>
      </c>
      <c r="B82" s="15"/>
      <c r="C82" s="30" t="s">
        <v>108</v>
      </c>
      <c r="D82" s="21">
        <f>D83</f>
        <v>141304700</v>
      </c>
      <c r="E82" s="21"/>
      <c r="F82" s="21">
        <f>F83</f>
        <v>141304700</v>
      </c>
      <c r="G82" s="21"/>
      <c r="H82" s="21">
        <f>H83</f>
        <v>141304700</v>
      </c>
      <c r="I82" s="21">
        <f>I83</f>
        <v>27946500</v>
      </c>
      <c r="J82" s="35">
        <f t="shared" si="9"/>
        <v>169251200</v>
      </c>
    </row>
    <row r="83" spans="1:10" ht="31.5" customHeight="1">
      <c r="A83" s="15"/>
      <c r="B83" s="15">
        <v>600</v>
      </c>
      <c r="C83" s="30" t="s">
        <v>72</v>
      </c>
      <c r="D83" s="21">
        <v>141304700</v>
      </c>
      <c r="E83" s="21"/>
      <c r="F83" s="21">
        <v>141304700</v>
      </c>
      <c r="G83" s="21"/>
      <c r="H83" s="21">
        <v>141304700</v>
      </c>
      <c r="I83" s="36">
        <v>27946500</v>
      </c>
      <c r="J83" s="35">
        <f t="shared" si="9"/>
        <v>169251200</v>
      </c>
    </row>
    <row r="84" spans="1:10" ht="40.5" customHeight="1">
      <c r="A84" s="15" t="s">
        <v>109</v>
      </c>
      <c r="B84" s="15"/>
      <c r="C84" s="30" t="s">
        <v>110</v>
      </c>
      <c r="D84" s="21">
        <f>D85+D87</f>
        <v>18459800</v>
      </c>
      <c r="E84" s="21"/>
      <c r="F84" s="21">
        <f>F85+F87</f>
        <v>18459800</v>
      </c>
      <c r="G84" s="21"/>
      <c r="H84" s="21">
        <f>H85+H87</f>
        <v>18459800</v>
      </c>
      <c r="I84" s="21"/>
      <c r="J84" s="35">
        <f t="shared" si="9"/>
        <v>18459800</v>
      </c>
    </row>
    <row r="85" spans="1:10" ht="27" customHeight="1" hidden="1">
      <c r="A85" s="15" t="s">
        <v>111</v>
      </c>
      <c r="B85" s="15"/>
      <c r="C85" s="31" t="s">
        <v>112</v>
      </c>
      <c r="D85" s="21">
        <f>D86</f>
        <v>0</v>
      </c>
      <c r="F85" s="21">
        <f>F86</f>
        <v>0</v>
      </c>
      <c r="H85" s="21">
        <f>H86</f>
        <v>0</v>
      </c>
      <c r="J85" s="35">
        <f t="shared" si="9"/>
        <v>0</v>
      </c>
    </row>
    <row r="86" spans="1:10" ht="24.75" customHeight="1" hidden="1">
      <c r="A86" s="15"/>
      <c r="B86" s="15">
        <v>600</v>
      </c>
      <c r="C86" s="30" t="s">
        <v>72</v>
      </c>
      <c r="D86" s="21"/>
      <c r="F86" s="21"/>
      <c r="H86" s="21"/>
      <c r="J86" s="35">
        <f t="shared" si="9"/>
        <v>0</v>
      </c>
    </row>
    <row r="87" spans="1:10" ht="26.25" customHeight="1">
      <c r="A87" s="15" t="s">
        <v>113</v>
      </c>
      <c r="B87" s="15"/>
      <c r="C87" s="30" t="s">
        <v>114</v>
      </c>
      <c r="D87" s="21">
        <f>D88</f>
        <v>18459800</v>
      </c>
      <c r="E87" s="21"/>
      <c r="F87" s="21">
        <f>F88</f>
        <v>18459800</v>
      </c>
      <c r="G87" s="21"/>
      <c r="H87" s="21">
        <f>H88</f>
        <v>18459800</v>
      </c>
      <c r="I87" s="21"/>
      <c r="J87" s="35">
        <f t="shared" si="9"/>
        <v>18459800</v>
      </c>
    </row>
    <row r="88" spans="1:10" ht="24.75" customHeight="1">
      <c r="A88" s="15"/>
      <c r="B88" s="15">
        <v>600</v>
      </c>
      <c r="C88" s="30" t="s">
        <v>72</v>
      </c>
      <c r="D88" s="21">
        <v>18459800</v>
      </c>
      <c r="E88" s="21"/>
      <c r="F88" s="21">
        <v>18459800</v>
      </c>
      <c r="G88" s="21"/>
      <c r="H88" s="21">
        <v>18459800</v>
      </c>
      <c r="I88" s="21"/>
      <c r="J88" s="35">
        <f t="shared" si="9"/>
        <v>18459800</v>
      </c>
    </row>
    <row r="89" spans="1:10" ht="26.25" customHeight="1">
      <c r="A89" s="15" t="s">
        <v>115</v>
      </c>
      <c r="B89" s="15"/>
      <c r="C89" s="31" t="s">
        <v>116</v>
      </c>
      <c r="D89" s="21">
        <f>D90</f>
        <v>5709300</v>
      </c>
      <c r="E89" s="21"/>
      <c r="F89" s="21">
        <f>F90</f>
        <v>5709300</v>
      </c>
      <c r="G89" s="21"/>
      <c r="H89" s="21">
        <f>H90</f>
        <v>5709300</v>
      </c>
      <c r="I89" s="21"/>
      <c r="J89" s="35">
        <f t="shared" si="9"/>
        <v>5709300</v>
      </c>
    </row>
    <row r="90" spans="1:10" ht="24" customHeight="1">
      <c r="A90" s="15" t="s">
        <v>117</v>
      </c>
      <c r="B90" s="15"/>
      <c r="C90" s="31" t="s">
        <v>118</v>
      </c>
      <c r="D90" s="21">
        <f>D91+D92</f>
        <v>5709300</v>
      </c>
      <c r="E90" s="21"/>
      <c r="F90" s="21">
        <f>F91+F92</f>
        <v>5709300</v>
      </c>
      <c r="G90" s="21"/>
      <c r="H90" s="21">
        <f>H91+H92</f>
        <v>5709300</v>
      </c>
      <c r="I90" s="21"/>
      <c r="J90" s="35">
        <f t="shared" si="9"/>
        <v>5709300</v>
      </c>
    </row>
    <row r="91" spans="1:10" ht="20.25" customHeight="1" hidden="1">
      <c r="A91" s="15"/>
      <c r="B91" s="15">
        <v>300</v>
      </c>
      <c r="C91" s="30" t="s">
        <v>119</v>
      </c>
      <c r="D91" s="21">
        <v>0</v>
      </c>
      <c r="F91" s="21">
        <v>0</v>
      </c>
      <c r="H91" s="21">
        <v>0</v>
      </c>
      <c r="J91" s="35">
        <f t="shared" si="9"/>
        <v>0</v>
      </c>
    </row>
    <row r="92" spans="1:10" ht="29.25" customHeight="1">
      <c r="A92" s="15"/>
      <c r="B92" s="15">
        <v>600</v>
      </c>
      <c r="C92" s="30" t="s">
        <v>72</v>
      </c>
      <c r="D92" s="21">
        <v>5709300</v>
      </c>
      <c r="E92" s="21"/>
      <c r="F92" s="21">
        <v>5709300</v>
      </c>
      <c r="G92" s="21"/>
      <c r="H92" s="21">
        <v>5709300</v>
      </c>
      <c r="I92" s="21"/>
      <c r="J92" s="35">
        <f t="shared" si="9"/>
        <v>5709300</v>
      </c>
    </row>
    <row r="93" spans="1:10" ht="27.75" customHeight="1">
      <c r="A93" s="15" t="s">
        <v>120</v>
      </c>
      <c r="B93" s="15"/>
      <c r="C93" s="30" t="s">
        <v>121</v>
      </c>
      <c r="D93" s="21">
        <f>D94</f>
        <v>3861600</v>
      </c>
      <c r="E93" s="21"/>
      <c r="F93" s="21">
        <f>F94</f>
        <v>3861600</v>
      </c>
      <c r="G93" s="21"/>
      <c r="H93" s="21">
        <f>H94</f>
        <v>3861600</v>
      </c>
      <c r="I93" s="21"/>
      <c r="J93" s="35">
        <f t="shared" si="9"/>
        <v>3861600</v>
      </c>
    </row>
    <row r="94" spans="1:10" ht="27" customHeight="1">
      <c r="A94" s="15" t="s">
        <v>122</v>
      </c>
      <c r="B94" s="15"/>
      <c r="C94" s="30" t="s">
        <v>81</v>
      </c>
      <c r="D94" s="21">
        <f>D95+D96+D97+D98</f>
        <v>3861600</v>
      </c>
      <c r="E94" s="21"/>
      <c r="F94" s="21">
        <f>F95+F96+F97+F98</f>
        <v>3861600</v>
      </c>
      <c r="G94" s="21"/>
      <c r="H94" s="21">
        <f>H95+H96+H97+H98</f>
        <v>3861600</v>
      </c>
      <c r="I94" s="21"/>
      <c r="J94" s="35">
        <f t="shared" si="9"/>
        <v>3861600</v>
      </c>
    </row>
    <row r="95" spans="1:10" ht="53.25" customHeight="1">
      <c r="A95" s="15"/>
      <c r="B95" s="15">
        <v>100</v>
      </c>
      <c r="C95" s="30" t="s">
        <v>77</v>
      </c>
      <c r="D95" s="21">
        <v>51300</v>
      </c>
      <c r="E95" s="21"/>
      <c r="F95" s="21">
        <v>51300</v>
      </c>
      <c r="G95" s="21"/>
      <c r="H95" s="21">
        <v>51300</v>
      </c>
      <c r="I95" s="21"/>
      <c r="J95" s="35">
        <f t="shared" si="9"/>
        <v>51300</v>
      </c>
    </row>
    <row r="96" spans="1:10" ht="25.5" customHeight="1">
      <c r="A96" s="15"/>
      <c r="B96" s="37" t="s">
        <v>94</v>
      </c>
      <c r="C96" s="22" t="s">
        <v>23</v>
      </c>
      <c r="D96" s="21">
        <v>3800</v>
      </c>
      <c r="E96" s="21"/>
      <c r="F96" s="21">
        <v>3800</v>
      </c>
      <c r="G96" s="21"/>
      <c r="H96" s="21">
        <v>3800</v>
      </c>
      <c r="I96" s="21"/>
      <c r="J96" s="35">
        <f t="shared" si="9"/>
        <v>3800</v>
      </c>
    </row>
    <row r="97" spans="1:10" ht="12.75" customHeight="1">
      <c r="A97" s="15"/>
      <c r="B97" s="15">
        <v>300</v>
      </c>
      <c r="C97" s="30" t="s">
        <v>119</v>
      </c>
      <c r="D97" s="21">
        <v>250000</v>
      </c>
      <c r="E97" s="21"/>
      <c r="F97" s="21">
        <v>250000</v>
      </c>
      <c r="G97" s="21"/>
      <c r="H97" s="21">
        <v>250000</v>
      </c>
      <c r="I97" s="21"/>
      <c r="J97" s="35">
        <f t="shared" si="9"/>
        <v>250000</v>
      </c>
    </row>
    <row r="98" spans="1:10" ht="25.5" customHeight="1">
      <c r="A98" s="15"/>
      <c r="B98" s="15">
        <v>600</v>
      </c>
      <c r="C98" s="30" t="s">
        <v>72</v>
      </c>
      <c r="D98" s="21">
        <v>3556500</v>
      </c>
      <c r="E98" s="21"/>
      <c r="F98" s="21">
        <v>3556500</v>
      </c>
      <c r="G98" s="21"/>
      <c r="H98" s="21">
        <v>3556500</v>
      </c>
      <c r="I98" s="21"/>
      <c r="J98" s="35">
        <f t="shared" si="9"/>
        <v>3556500</v>
      </c>
    </row>
    <row r="99" spans="1:10" ht="80.25" customHeight="1">
      <c r="A99" s="15" t="s">
        <v>123</v>
      </c>
      <c r="B99" s="15"/>
      <c r="C99" s="31" t="s">
        <v>124</v>
      </c>
      <c r="D99" s="21">
        <f>D103</f>
        <v>7112100</v>
      </c>
      <c r="E99" s="21"/>
      <c r="F99" s="21">
        <f>F103</f>
        <v>7112100</v>
      </c>
      <c r="G99" s="21"/>
      <c r="H99" s="21">
        <f>H103</f>
        <v>7112100</v>
      </c>
      <c r="I99" s="21"/>
      <c r="J99" s="35">
        <f t="shared" si="9"/>
        <v>7112100</v>
      </c>
    </row>
    <row r="100" spans="1:10" ht="67.5" customHeight="1" hidden="1">
      <c r="A100" s="15" t="s">
        <v>125</v>
      </c>
      <c r="B100" s="15"/>
      <c r="C100" s="31" t="s">
        <v>126</v>
      </c>
      <c r="D100" s="21">
        <f>D101+D102</f>
        <v>5963500</v>
      </c>
      <c r="F100" s="21">
        <f>F101+F102</f>
        <v>5963500</v>
      </c>
      <c r="H100" s="21">
        <f>H101+H102</f>
        <v>5963500</v>
      </c>
      <c r="J100" s="35">
        <f t="shared" si="9"/>
        <v>5963500</v>
      </c>
    </row>
    <row r="101" spans="1:10" ht="12.75" customHeight="1" hidden="1">
      <c r="A101" s="15"/>
      <c r="B101" s="15">
        <v>300</v>
      </c>
      <c r="C101" s="30" t="s">
        <v>127</v>
      </c>
      <c r="D101" s="21">
        <v>2179600</v>
      </c>
      <c r="F101" s="21">
        <v>2179600</v>
      </c>
      <c r="H101" s="21">
        <v>2179600</v>
      </c>
      <c r="J101" s="35">
        <f t="shared" si="9"/>
        <v>2179600</v>
      </c>
    </row>
    <row r="102" spans="1:10" ht="25.5" customHeight="1" hidden="1">
      <c r="A102" s="15"/>
      <c r="B102" s="32">
        <v>600</v>
      </c>
      <c r="C102" s="30" t="s">
        <v>72</v>
      </c>
      <c r="D102" s="21">
        <v>3783900</v>
      </c>
      <c r="F102" s="21">
        <v>3783900</v>
      </c>
      <c r="H102" s="21">
        <v>3783900</v>
      </c>
      <c r="J102" s="35">
        <f t="shared" si="9"/>
        <v>3783900</v>
      </c>
    </row>
    <row r="103" spans="1:10" ht="63.75" customHeight="1">
      <c r="A103" s="15" t="s">
        <v>128</v>
      </c>
      <c r="B103" s="15"/>
      <c r="C103" s="31" t="s">
        <v>126</v>
      </c>
      <c r="D103" s="21">
        <f>D104+D105</f>
        <v>7112100</v>
      </c>
      <c r="E103" s="21"/>
      <c r="F103" s="21">
        <f>F104+F105</f>
        <v>7112100</v>
      </c>
      <c r="G103" s="21"/>
      <c r="H103" s="21">
        <f>H104+H105</f>
        <v>7112100</v>
      </c>
      <c r="I103" s="21"/>
      <c r="J103" s="35">
        <f t="shared" si="9"/>
        <v>7112100</v>
      </c>
    </row>
    <row r="104" spans="1:10" ht="12.75" customHeight="1">
      <c r="A104" s="15"/>
      <c r="B104" s="15">
        <v>300</v>
      </c>
      <c r="C104" s="30" t="s">
        <v>127</v>
      </c>
      <c r="D104" s="21">
        <v>2412100</v>
      </c>
      <c r="E104" s="21"/>
      <c r="F104" s="21">
        <v>2412100</v>
      </c>
      <c r="G104" s="35">
        <v>664500</v>
      </c>
      <c r="H104" s="21">
        <f>F104+G104</f>
        <v>3076600</v>
      </c>
      <c r="I104" s="35"/>
      <c r="J104" s="35">
        <f t="shared" si="9"/>
        <v>3076600</v>
      </c>
    </row>
    <row r="105" spans="1:10" ht="25.5" customHeight="1">
      <c r="A105" s="15"/>
      <c r="B105" s="32">
        <v>600</v>
      </c>
      <c r="C105" s="30" t="s">
        <v>72</v>
      </c>
      <c r="D105" s="21">
        <v>4700000</v>
      </c>
      <c r="E105" s="21"/>
      <c r="F105" s="21">
        <v>4700000</v>
      </c>
      <c r="G105" s="35">
        <v>-664500</v>
      </c>
      <c r="H105" s="21">
        <f>F105+G105</f>
        <v>4035500</v>
      </c>
      <c r="I105" s="35"/>
      <c r="J105" s="35">
        <f t="shared" si="9"/>
        <v>4035500</v>
      </c>
    </row>
    <row r="106" spans="1:10" ht="38.25" customHeight="1">
      <c r="A106" s="15" t="s">
        <v>129</v>
      </c>
      <c r="B106" s="15"/>
      <c r="C106" s="30" t="s">
        <v>130</v>
      </c>
      <c r="D106" s="21">
        <f>D113</f>
        <v>330400</v>
      </c>
      <c r="E106" s="21"/>
      <c r="F106" s="21">
        <f>F113</f>
        <v>330400</v>
      </c>
      <c r="G106" s="21"/>
      <c r="H106" s="21">
        <f>H113</f>
        <v>330400</v>
      </c>
      <c r="I106" s="21"/>
      <c r="J106" s="35">
        <f t="shared" si="9"/>
        <v>330400</v>
      </c>
    </row>
    <row r="107" spans="1:10" ht="25.5" customHeight="1" hidden="1">
      <c r="A107" s="15" t="s">
        <v>131</v>
      </c>
      <c r="B107" s="15"/>
      <c r="C107" s="30" t="s">
        <v>132</v>
      </c>
      <c r="D107" s="21">
        <f>D108</f>
        <v>127500</v>
      </c>
      <c r="F107" s="21">
        <f>F108</f>
        <v>127500</v>
      </c>
      <c r="H107" s="21">
        <f>H108</f>
        <v>127500</v>
      </c>
      <c r="J107" s="35">
        <f t="shared" si="9"/>
        <v>127500</v>
      </c>
    </row>
    <row r="108" spans="1:10" ht="25.5" customHeight="1" hidden="1">
      <c r="A108" s="15"/>
      <c r="B108" s="15">
        <v>600</v>
      </c>
      <c r="C108" s="30" t="s">
        <v>72</v>
      </c>
      <c r="D108" s="21">
        <v>127500</v>
      </c>
      <c r="F108" s="21">
        <v>127500</v>
      </c>
      <c r="H108" s="21">
        <v>127500</v>
      </c>
      <c r="J108" s="35">
        <f t="shared" si="9"/>
        <v>127500</v>
      </c>
    </row>
    <row r="109" spans="1:10" ht="38.25" customHeight="1" hidden="1">
      <c r="A109" s="15" t="s">
        <v>133</v>
      </c>
      <c r="B109" s="15"/>
      <c r="C109" s="30" t="s">
        <v>134</v>
      </c>
      <c r="D109" s="21">
        <v>0</v>
      </c>
      <c r="F109" s="21">
        <v>0</v>
      </c>
      <c r="H109" s="21">
        <v>0</v>
      </c>
      <c r="J109" s="35">
        <f t="shared" si="9"/>
        <v>0</v>
      </c>
    </row>
    <row r="110" spans="1:10" ht="25.5" customHeight="1" hidden="1">
      <c r="A110" s="15"/>
      <c r="B110" s="15">
        <v>600</v>
      </c>
      <c r="C110" s="30" t="s">
        <v>72</v>
      </c>
      <c r="D110" s="21">
        <v>0</v>
      </c>
      <c r="F110" s="21">
        <v>0</v>
      </c>
      <c r="H110" s="21">
        <v>0</v>
      </c>
      <c r="J110" s="35">
        <f t="shared" si="9"/>
        <v>0</v>
      </c>
    </row>
    <row r="111" spans="1:10" ht="38.25" customHeight="1" hidden="1">
      <c r="A111" s="15" t="s">
        <v>135</v>
      </c>
      <c r="B111" s="15"/>
      <c r="C111" s="30" t="s">
        <v>134</v>
      </c>
      <c r="D111" s="21">
        <f>D112</f>
        <v>170000</v>
      </c>
      <c r="F111" s="21">
        <f>F112</f>
        <v>170000</v>
      </c>
      <c r="H111" s="21">
        <f>H112</f>
        <v>170000</v>
      </c>
      <c r="J111" s="35">
        <f t="shared" si="9"/>
        <v>170000</v>
      </c>
    </row>
    <row r="112" spans="1:10" ht="25.5" customHeight="1" hidden="1">
      <c r="A112" s="15"/>
      <c r="B112" s="15">
        <v>600</v>
      </c>
      <c r="C112" s="30" t="s">
        <v>72</v>
      </c>
      <c r="D112" s="21">
        <v>170000</v>
      </c>
      <c r="F112" s="21">
        <v>170000</v>
      </c>
      <c r="H112" s="21">
        <v>170000</v>
      </c>
      <c r="J112" s="35">
        <f t="shared" si="9"/>
        <v>170000</v>
      </c>
    </row>
    <row r="113" spans="1:10" ht="25.5" customHeight="1">
      <c r="A113" s="15" t="s">
        <v>136</v>
      </c>
      <c r="B113" s="15"/>
      <c r="C113" s="30" t="s">
        <v>132</v>
      </c>
      <c r="D113" s="21">
        <f>D114</f>
        <v>330400</v>
      </c>
      <c r="E113" s="21"/>
      <c r="F113" s="21">
        <f>F114</f>
        <v>330400</v>
      </c>
      <c r="G113" s="21"/>
      <c r="H113" s="21">
        <f>H114</f>
        <v>330400</v>
      </c>
      <c r="I113" s="21"/>
      <c r="J113" s="35">
        <f t="shared" si="9"/>
        <v>330400</v>
      </c>
    </row>
    <row r="114" spans="1:10" ht="25.5" customHeight="1">
      <c r="A114" s="15"/>
      <c r="B114" s="15">
        <v>600</v>
      </c>
      <c r="C114" s="30" t="s">
        <v>72</v>
      </c>
      <c r="D114" s="21">
        <f>D116+D117</f>
        <v>330400</v>
      </c>
      <c r="E114" s="21"/>
      <c r="F114" s="21">
        <f>F116+F117</f>
        <v>330400</v>
      </c>
      <c r="G114" s="21"/>
      <c r="H114" s="21">
        <f>H116+H117</f>
        <v>330400</v>
      </c>
      <c r="I114" s="21"/>
      <c r="J114" s="35">
        <f t="shared" si="9"/>
        <v>330400</v>
      </c>
    </row>
    <row r="115" spans="1:10" ht="12.75" customHeight="1">
      <c r="A115" s="15"/>
      <c r="B115" s="15"/>
      <c r="C115" s="30" t="s">
        <v>137</v>
      </c>
      <c r="D115" s="21"/>
      <c r="E115" s="21"/>
      <c r="F115" s="21"/>
      <c r="G115" s="21"/>
      <c r="H115" s="21"/>
      <c r="I115" s="21"/>
      <c r="J115" s="35">
        <f t="shared" si="9"/>
        <v>0</v>
      </c>
    </row>
    <row r="116" spans="1:10" ht="12.75" customHeight="1">
      <c r="A116" s="15"/>
      <c r="B116" s="15"/>
      <c r="C116" s="30" t="s">
        <v>138</v>
      </c>
      <c r="D116" s="21">
        <v>150400</v>
      </c>
      <c r="E116" s="21"/>
      <c r="F116" s="21">
        <v>150400</v>
      </c>
      <c r="G116" s="21"/>
      <c r="H116" s="21">
        <v>150400</v>
      </c>
      <c r="I116" s="21"/>
      <c r="J116" s="35">
        <f t="shared" si="9"/>
        <v>150400</v>
      </c>
    </row>
    <row r="117" spans="1:10" ht="16.5" customHeight="1">
      <c r="A117" s="15"/>
      <c r="B117" s="15"/>
      <c r="C117" s="30" t="s">
        <v>139</v>
      </c>
      <c r="D117" s="21">
        <v>180000</v>
      </c>
      <c r="E117" s="21"/>
      <c r="F117" s="21">
        <v>180000</v>
      </c>
      <c r="G117" s="21"/>
      <c r="H117" s="21">
        <v>180000</v>
      </c>
      <c r="I117" s="21"/>
      <c r="J117" s="35">
        <f t="shared" si="9"/>
        <v>180000</v>
      </c>
    </row>
    <row r="118" spans="1:10" ht="31.5" customHeight="1" hidden="1">
      <c r="A118" s="15" t="s">
        <v>140</v>
      </c>
      <c r="B118" s="15"/>
      <c r="C118" s="30" t="s">
        <v>141</v>
      </c>
      <c r="D118" s="21">
        <f>D119</f>
        <v>0</v>
      </c>
      <c r="F118" s="21">
        <f>F119</f>
        <v>0</v>
      </c>
      <c r="H118" s="21">
        <f>H119</f>
        <v>0</v>
      </c>
      <c r="J118" s="35">
        <f t="shared" si="9"/>
        <v>0</v>
      </c>
    </row>
    <row r="119" spans="1:10" ht="53.25" customHeight="1" hidden="1">
      <c r="A119" s="15" t="s">
        <v>142</v>
      </c>
      <c r="B119" s="15"/>
      <c r="C119" s="30" t="s">
        <v>143</v>
      </c>
      <c r="D119" s="21">
        <f>D120</f>
        <v>0</v>
      </c>
      <c r="F119" s="21">
        <f>F120</f>
        <v>0</v>
      </c>
      <c r="H119" s="21">
        <f>H120</f>
        <v>0</v>
      </c>
      <c r="J119" s="35">
        <f t="shared" si="9"/>
        <v>0</v>
      </c>
    </row>
    <row r="120" spans="1:10" ht="30.75" customHeight="1" hidden="1">
      <c r="A120" s="15"/>
      <c r="B120" s="15">
        <v>600</v>
      </c>
      <c r="C120" s="30" t="s">
        <v>72</v>
      </c>
      <c r="D120" s="21">
        <v>0</v>
      </c>
      <c r="F120" s="21">
        <v>0</v>
      </c>
      <c r="H120" s="21">
        <v>0</v>
      </c>
      <c r="J120" s="35">
        <f t="shared" si="9"/>
        <v>0</v>
      </c>
    </row>
    <row r="121" spans="1:10" ht="15.75" customHeight="1">
      <c r="A121" s="15" t="s">
        <v>144</v>
      </c>
      <c r="B121" s="15"/>
      <c r="C121" s="30" t="s">
        <v>145</v>
      </c>
      <c r="D121" s="21">
        <f>D122</f>
        <v>200000</v>
      </c>
      <c r="E121" s="21"/>
      <c r="F121" s="21">
        <f>F122</f>
        <v>200000</v>
      </c>
      <c r="G121" s="21"/>
      <c r="H121" s="21">
        <f>H122</f>
        <v>200000</v>
      </c>
      <c r="I121" s="21"/>
      <c r="J121" s="35">
        <f t="shared" si="9"/>
        <v>200000</v>
      </c>
    </row>
    <row r="122" spans="1:10" ht="12.75" customHeight="1">
      <c r="A122" s="15" t="s">
        <v>146</v>
      </c>
      <c r="B122" s="15"/>
      <c r="C122" s="30" t="s">
        <v>147</v>
      </c>
      <c r="D122" s="21">
        <f>D123</f>
        <v>200000</v>
      </c>
      <c r="E122" s="21"/>
      <c r="F122" s="21">
        <f>F123</f>
        <v>200000</v>
      </c>
      <c r="G122" s="21"/>
      <c r="H122" s="21">
        <f>H123</f>
        <v>200000</v>
      </c>
      <c r="I122" s="21"/>
      <c r="J122" s="35">
        <f t="shared" si="9"/>
        <v>200000</v>
      </c>
    </row>
    <row r="123" spans="1:10" ht="25.5" customHeight="1">
      <c r="A123" s="15"/>
      <c r="B123" s="15">
        <v>600</v>
      </c>
      <c r="C123" s="30" t="s">
        <v>72</v>
      </c>
      <c r="D123" s="21">
        <v>200000</v>
      </c>
      <c r="E123" s="21"/>
      <c r="F123" s="21">
        <v>200000</v>
      </c>
      <c r="G123" s="21"/>
      <c r="H123" s="21">
        <v>200000</v>
      </c>
      <c r="I123" s="21"/>
      <c r="J123" s="35">
        <f t="shared" si="9"/>
        <v>200000</v>
      </c>
    </row>
    <row r="124" spans="1:10" ht="51" customHeight="1">
      <c r="A124" s="15" t="s">
        <v>148</v>
      </c>
      <c r="B124" s="15"/>
      <c r="C124" s="30" t="s">
        <v>149</v>
      </c>
      <c r="D124" s="21">
        <f>D125</f>
        <v>1104437.06</v>
      </c>
      <c r="E124" s="21"/>
      <c r="F124" s="21">
        <f>F125</f>
        <v>1104437.06</v>
      </c>
      <c r="G124" s="21"/>
      <c r="H124" s="21">
        <f>H125</f>
        <v>1104437.06</v>
      </c>
      <c r="I124" s="21"/>
      <c r="J124" s="35">
        <f t="shared" si="9"/>
        <v>1104437.06</v>
      </c>
    </row>
    <row r="125" spans="1:10" ht="46.5" customHeight="1">
      <c r="A125" s="15" t="s">
        <v>150</v>
      </c>
      <c r="B125" s="15"/>
      <c r="C125" s="30" t="s">
        <v>151</v>
      </c>
      <c r="D125" s="35">
        <f>D126</f>
        <v>1104437.06</v>
      </c>
      <c r="E125" s="35"/>
      <c r="F125" s="35">
        <f>F126</f>
        <v>1104437.06</v>
      </c>
      <c r="G125" s="35"/>
      <c r="H125" s="35">
        <f>H126</f>
        <v>1104437.06</v>
      </c>
      <c r="I125" s="35"/>
      <c r="J125" s="35">
        <f t="shared" si="9"/>
        <v>1104437.06</v>
      </c>
    </row>
    <row r="126" spans="1:10" ht="25.5" customHeight="1">
      <c r="A126" s="15"/>
      <c r="B126" s="15">
        <v>600</v>
      </c>
      <c r="C126" s="30" t="s">
        <v>72</v>
      </c>
      <c r="D126" s="35">
        <f>D127+D130</f>
        <v>1104437.06</v>
      </c>
      <c r="E126" s="35"/>
      <c r="F126" s="35">
        <f>D126+E126</f>
        <v>1104437.06</v>
      </c>
      <c r="G126" s="35"/>
      <c r="H126" s="35">
        <f>F126+G126</f>
        <v>1104437.06</v>
      </c>
      <c r="I126" s="35"/>
      <c r="J126" s="35">
        <f t="shared" si="9"/>
        <v>1104437.06</v>
      </c>
    </row>
    <row r="127" spans="1:10" ht="16.5" customHeight="1">
      <c r="A127" s="15"/>
      <c r="B127" s="15"/>
      <c r="C127" s="38" t="s">
        <v>152</v>
      </c>
      <c r="D127" s="35">
        <f>D128+D129</f>
        <v>1104437.04</v>
      </c>
      <c r="E127" s="35"/>
      <c r="F127" s="35">
        <f>D127+E127</f>
        <v>1104437.04</v>
      </c>
      <c r="G127" s="35"/>
      <c r="H127" s="35">
        <f>F127+G127</f>
        <v>1104437.04</v>
      </c>
      <c r="I127" s="35"/>
      <c r="J127" s="35">
        <f t="shared" si="9"/>
        <v>1104437.04</v>
      </c>
    </row>
    <row r="128" spans="1:10" ht="12.75" customHeight="1">
      <c r="A128" s="15"/>
      <c r="B128" s="15"/>
      <c r="C128" s="30" t="s">
        <v>138</v>
      </c>
      <c r="D128" s="35">
        <v>828327.78</v>
      </c>
      <c r="E128" s="35"/>
      <c r="F128" s="35">
        <f>D128+E128</f>
        <v>828327.78</v>
      </c>
      <c r="G128" s="35"/>
      <c r="H128" s="35">
        <f>F128+G128</f>
        <v>828327.78</v>
      </c>
      <c r="I128" s="35"/>
      <c r="J128" s="35">
        <f t="shared" si="9"/>
        <v>828327.78</v>
      </c>
    </row>
    <row r="129" spans="1:10" ht="13.5" customHeight="1">
      <c r="A129" s="15"/>
      <c r="B129" s="15"/>
      <c r="C129" s="30" t="s">
        <v>139</v>
      </c>
      <c r="D129" s="35">
        <v>276109.26</v>
      </c>
      <c r="E129" s="35"/>
      <c r="F129" s="35">
        <f>D129+E129</f>
        <v>276109.26</v>
      </c>
      <c r="G129" s="35"/>
      <c r="H129" s="35">
        <f>F129+G129</f>
        <v>276109.26</v>
      </c>
      <c r="I129" s="35"/>
      <c r="J129" s="35">
        <f t="shared" si="9"/>
        <v>276109.26</v>
      </c>
    </row>
    <row r="130" spans="1:10" ht="15.75" customHeight="1">
      <c r="A130" s="15"/>
      <c r="B130" s="15"/>
      <c r="C130" s="30" t="s">
        <v>153</v>
      </c>
      <c r="D130" s="21">
        <v>0.02</v>
      </c>
      <c r="F130" s="35">
        <f>D130+E130</f>
        <v>0.02</v>
      </c>
      <c r="H130" s="35">
        <f>F130+G130</f>
        <v>0.02</v>
      </c>
      <c r="J130" s="35">
        <f t="shared" si="9"/>
        <v>0.02</v>
      </c>
    </row>
    <row r="131" spans="1:10" ht="22.5" customHeight="1" hidden="1">
      <c r="A131" s="15" t="s">
        <v>154</v>
      </c>
      <c r="B131" s="15"/>
      <c r="C131" s="39" t="s">
        <v>155</v>
      </c>
      <c r="D131" s="21">
        <f>D132</f>
        <v>0</v>
      </c>
      <c r="F131" s="21">
        <f>F132</f>
        <v>0</v>
      </c>
      <c r="H131" s="21">
        <f>H132</f>
        <v>0</v>
      </c>
      <c r="J131" s="35">
        <f t="shared" si="9"/>
        <v>0</v>
      </c>
    </row>
    <row r="132" spans="1:10" ht="27" customHeight="1" hidden="1">
      <c r="A132" s="15" t="s">
        <v>156</v>
      </c>
      <c r="B132" s="15"/>
      <c r="C132" s="39" t="s">
        <v>157</v>
      </c>
      <c r="D132" s="21">
        <f>D133</f>
        <v>0</v>
      </c>
      <c r="F132" s="21">
        <f>F133</f>
        <v>0</v>
      </c>
      <c r="H132" s="21">
        <f>H133</f>
        <v>0</v>
      </c>
      <c r="J132" s="35">
        <f t="shared" si="9"/>
        <v>0</v>
      </c>
    </row>
    <row r="133" spans="1:10" ht="9" customHeight="1" hidden="1">
      <c r="A133" s="15"/>
      <c r="B133" s="37" t="s">
        <v>94</v>
      </c>
      <c r="C133" s="40" t="s">
        <v>23</v>
      </c>
      <c r="D133" s="21"/>
      <c r="F133" s="21"/>
      <c r="H133" s="21"/>
      <c r="J133" s="35">
        <f t="shared" si="9"/>
        <v>0</v>
      </c>
    </row>
    <row r="134" spans="1:10" ht="27" customHeight="1">
      <c r="A134" s="15" t="s">
        <v>158</v>
      </c>
      <c r="B134" s="15"/>
      <c r="C134" s="39" t="s">
        <v>159</v>
      </c>
      <c r="D134" s="21">
        <f>D135</f>
        <v>75000</v>
      </c>
      <c r="E134" s="21"/>
      <c r="F134" s="21">
        <f>F135</f>
        <v>75000</v>
      </c>
      <c r="G134" s="21"/>
      <c r="H134" s="21">
        <f>H135</f>
        <v>75000</v>
      </c>
      <c r="I134" s="21"/>
      <c r="J134" s="35">
        <f t="shared" si="9"/>
        <v>75000</v>
      </c>
    </row>
    <row r="135" spans="1:10" ht="25.5" customHeight="1">
      <c r="A135" s="15" t="s">
        <v>160</v>
      </c>
      <c r="B135" s="15"/>
      <c r="C135" s="39" t="s">
        <v>161</v>
      </c>
      <c r="D135" s="21">
        <f>D136</f>
        <v>75000</v>
      </c>
      <c r="E135" s="21"/>
      <c r="F135" s="21">
        <f>F136</f>
        <v>75000</v>
      </c>
      <c r="G135" s="21"/>
      <c r="H135" s="21">
        <f>H136</f>
        <v>75000</v>
      </c>
      <c r="I135" s="21"/>
      <c r="J135" s="35">
        <f t="shared" si="9"/>
        <v>75000</v>
      </c>
    </row>
    <row r="136" spans="1:10" ht="25.5" customHeight="1">
      <c r="A136" s="15"/>
      <c r="B136" s="37" t="s">
        <v>94</v>
      </c>
      <c r="C136" s="22" t="s">
        <v>23</v>
      </c>
      <c r="D136" s="21">
        <v>75000</v>
      </c>
      <c r="E136" s="21"/>
      <c r="F136" s="21">
        <v>75000</v>
      </c>
      <c r="G136" s="21"/>
      <c r="H136" s="21">
        <v>75000</v>
      </c>
      <c r="I136" s="21"/>
      <c r="J136" s="35">
        <f t="shared" si="9"/>
        <v>75000</v>
      </c>
    </row>
    <row r="137" spans="1:10" ht="25.5" customHeight="1">
      <c r="A137" s="15" t="s">
        <v>162</v>
      </c>
      <c r="B137" s="15"/>
      <c r="C137" s="39" t="s">
        <v>163</v>
      </c>
      <c r="D137" s="21">
        <f>D138</f>
        <v>13000</v>
      </c>
      <c r="E137" s="21"/>
      <c r="F137" s="21">
        <f>F138</f>
        <v>13000</v>
      </c>
      <c r="G137" s="21"/>
      <c r="H137" s="21">
        <f>H138</f>
        <v>13000</v>
      </c>
      <c r="I137" s="21"/>
      <c r="J137" s="35">
        <f t="shared" si="9"/>
        <v>13000</v>
      </c>
    </row>
    <row r="138" spans="1:10" ht="25.5" customHeight="1">
      <c r="A138" s="15" t="s">
        <v>164</v>
      </c>
      <c r="B138" s="15"/>
      <c r="C138" s="39" t="s">
        <v>165</v>
      </c>
      <c r="D138" s="21">
        <f>D139</f>
        <v>13000</v>
      </c>
      <c r="E138" s="21"/>
      <c r="F138" s="21">
        <f>F139</f>
        <v>13000</v>
      </c>
      <c r="G138" s="21"/>
      <c r="H138" s="21">
        <f>H139</f>
        <v>13000</v>
      </c>
      <c r="I138" s="21"/>
      <c r="J138" s="35">
        <f t="shared" si="9"/>
        <v>13000</v>
      </c>
    </row>
    <row r="139" spans="1:10" ht="25.5" customHeight="1">
      <c r="A139" s="15"/>
      <c r="B139" s="37" t="s">
        <v>94</v>
      </c>
      <c r="C139" s="22" t="s">
        <v>23</v>
      </c>
      <c r="D139" s="21">
        <v>13000</v>
      </c>
      <c r="E139" s="21"/>
      <c r="F139" s="21">
        <v>13000</v>
      </c>
      <c r="G139" s="21"/>
      <c r="H139" s="21">
        <v>13000</v>
      </c>
      <c r="I139" s="21"/>
      <c r="J139" s="35">
        <f t="shared" si="9"/>
        <v>13000</v>
      </c>
    </row>
    <row r="140" spans="1:10" ht="34.5" customHeight="1">
      <c r="A140" s="15" t="s">
        <v>166</v>
      </c>
      <c r="B140" s="15"/>
      <c r="C140" s="39" t="s">
        <v>167</v>
      </c>
      <c r="D140" s="21">
        <f>D141</f>
        <v>50000</v>
      </c>
      <c r="E140" s="21"/>
      <c r="F140" s="21">
        <f>F141</f>
        <v>50000</v>
      </c>
      <c r="G140" s="21"/>
      <c r="H140" s="21">
        <f>H141</f>
        <v>50000</v>
      </c>
      <c r="I140" s="21"/>
      <c r="J140" s="35">
        <f t="shared" si="9"/>
        <v>50000</v>
      </c>
    </row>
    <row r="141" spans="1:10" ht="25.5" customHeight="1">
      <c r="A141" s="15" t="s">
        <v>168</v>
      </c>
      <c r="B141" s="15"/>
      <c r="C141" s="39" t="s">
        <v>169</v>
      </c>
      <c r="D141" s="21">
        <f>D142</f>
        <v>50000</v>
      </c>
      <c r="E141" s="21"/>
      <c r="F141" s="21">
        <f>F142</f>
        <v>50000</v>
      </c>
      <c r="G141" s="21"/>
      <c r="H141" s="21">
        <f>H142</f>
        <v>50000</v>
      </c>
      <c r="I141" s="21"/>
      <c r="J141" s="35">
        <f t="shared" si="9"/>
        <v>50000</v>
      </c>
    </row>
    <row r="142" spans="1:10" ht="12.75" customHeight="1">
      <c r="A142" s="15"/>
      <c r="B142" s="15">
        <v>300</v>
      </c>
      <c r="C142" s="30" t="s">
        <v>119</v>
      </c>
      <c r="D142" s="21">
        <v>50000</v>
      </c>
      <c r="E142" s="21"/>
      <c r="F142" s="21">
        <v>50000</v>
      </c>
      <c r="G142" s="21"/>
      <c r="H142" s="21">
        <v>50000</v>
      </c>
      <c r="I142" s="21"/>
      <c r="J142" s="35">
        <f t="shared" si="9"/>
        <v>50000</v>
      </c>
    </row>
    <row r="143" spans="1:10" ht="36.75" customHeight="1">
      <c r="A143" s="15" t="s">
        <v>170</v>
      </c>
      <c r="B143" s="15"/>
      <c r="C143" s="41" t="s">
        <v>171</v>
      </c>
      <c r="D143" s="21">
        <f>D144</f>
        <v>7620400</v>
      </c>
      <c r="E143" s="21"/>
      <c r="F143" s="21">
        <f>F144</f>
        <v>7620400</v>
      </c>
      <c r="G143" s="21"/>
      <c r="H143" s="21">
        <f>H144</f>
        <v>7620400</v>
      </c>
      <c r="I143" s="21"/>
      <c r="J143" s="35">
        <f t="shared" si="9"/>
        <v>7620400</v>
      </c>
    </row>
    <row r="144" spans="1:10" ht="26.25" customHeight="1">
      <c r="A144" s="19" t="s">
        <v>172</v>
      </c>
      <c r="B144" s="15"/>
      <c r="C144" s="42" t="s">
        <v>173</v>
      </c>
      <c r="D144" s="21">
        <f>D145</f>
        <v>7620400</v>
      </c>
      <c r="E144" s="21"/>
      <c r="F144" s="21">
        <f>F145</f>
        <v>7620400</v>
      </c>
      <c r="G144" s="21"/>
      <c r="H144" s="21">
        <f>H145</f>
        <v>7620400</v>
      </c>
      <c r="I144" s="21"/>
      <c r="J144" s="35">
        <f t="shared" si="9"/>
        <v>7620400</v>
      </c>
    </row>
    <row r="145" spans="1:10" ht="26.25" customHeight="1">
      <c r="A145" s="19"/>
      <c r="B145" s="15">
        <v>600</v>
      </c>
      <c r="C145" s="43" t="s">
        <v>72</v>
      </c>
      <c r="D145" s="21">
        <v>7620400</v>
      </c>
      <c r="E145" s="21"/>
      <c r="F145" s="21">
        <v>7620400</v>
      </c>
      <c r="G145" s="21"/>
      <c r="H145" s="21">
        <v>7620400</v>
      </c>
      <c r="I145" s="21"/>
      <c r="J145" s="35">
        <f t="shared" si="9"/>
        <v>7620400</v>
      </c>
    </row>
    <row r="146" spans="1:10" ht="39.75" customHeight="1">
      <c r="A146" s="15" t="s">
        <v>174</v>
      </c>
      <c r="B146" s="15"/>
      <c r="C146" s="42" t="s">
        <v>175</v>
      </c>
      <c r="D146" s="21">
        <f>D147+D159</f>
        <v>21536866</v>
      </c>
      <c r="E146" s="21"/>
      <c r="F146" s="21">
        <f>F147+F159</f>
        <v>21536866</v>
      </c>
      <c r="G146" s="21">
        <f>G147</f>
        <v>0</v>
      </c>
      <c r="H146" s="21">
        <f>H147+H159</f>
        <v>21536866</v>
      </c>
      <c r="I146" s="21">
        <f>I147</f>
        <v>0</v>
      </c>
      <c r="J146" s="35">
        <f t="shared" si="9"/>
        <v>21536866</v>
      </c>
    </row>
    <row r="147" spans="1:10" ht="26.25" customHeight="1">
      <c r="A147" s="15" t="s">
        <v>176</v>
      </c>
      <c r="B147" s="15"/>
      <c r="C147" s="42" t="s">
        <v>177</v>
      </c>
      <c r="D147" s="21">
        <f>D148</f>
        <v>10768433</v>
      </c>
      <c r="E147" s="21"/>
      <c r="F147" s="21">
        <f>F148</f>
        <v>10768433</v>
      </c>
      <c r="G147" s="21">
        <f>G148</f>
        <v>0</v>
      </c>
      <c r="H147" s="21">
        <f>H148</f>
        <v>10768433</v>
      </c>
      <c r="I147" s="21">
        <f>I148</f>
        <v>0</v>
      </c>
      <c r="J147" s="35">
        <f t="shared" si="9"/>
        <v>10768433</v>
      </c>
    </row>
    <row r="148" spans="1:10" ht="12.75" customHeight="1">
      <c r="A148" s="15"/>
      <c r="B148" s="15">
        <v>600</v>
      </c>
      <c r="C148" s="43" t="s">
        <v>72</v>
      </c>
      <c r="D148" s="44">
        <f>D150+D153+D156</f>
        <v>10768433</v>
      </c>
      <c r="E148" s="44"/>
      <c r="F148" s="44">
        <f>F150+F153+F156</f>
        <v>10768433</v>
      </c>
      <c r="G148" s="44">
        <f>G150+G153+G156</f>
        <v>0</v>
      </c>
      <c r="H148" s="44">
        <f>H150+H153+H156</f>
        <v>10768433</v>
      </c>
      <c r="I148" s="44">
        <f>I150+I153+I156</f>
        <v>0</v>
      </c>
      <c r="J148" s="35">
        <f t="shared" si="9"/>
        <v>10768433</v>
      </c>
    </row>
    <row r="149" spans="1:10" ht="12.75" customHeight="1">
      <c r="A149" s="15"/>
      <c r="B149" s="15"/>
      <c r="C149" s="30" t="s">
        <v>137</v>
      </c>
      <c r="D149" s="21"/>
      <c r="E149" s="21"/>
      <c r="F149" s="21"/>
      <c r="G149" s="21"/>
      <c r="H149" s="21"/>
      <c r="I149" s="21"/>
      <c r="J149" s="35">
        <f t="shared" si="9"/>
        <v>0</v>
      </c>
    </row>
    <row r="150" spans="1:10" ht="29.25" customHeight="1">
      <c r="A150" s="15"/>
      <c r="B150" s="15"/>
      <c r="C150" s="39" t="s">
        <v>178</v>
      </c>
      <c r="D150" s="21">
        <f>D151+D152</f>
        <v>4582191</v>
      </c>
      <c r="E150" s="21"/>
      <c r="F150" s="21">
        <f>F151+F152</f>
        <v>4582191</v>
      </c>
      <c r="G150" s="21">
        <f>G151</f>
        <v>4078134</v>
      </c>
      <c r="H150" s="21">
        <f>H151+H152</f>
        <v>8660325</v>
      </c>
      <c r="I150" s="21">
        <f>I151</f>
        <v>0</v>
      </c>
      <c r="J150" s="35">
        <f t="shared" si="9"/>
        <v>8660325</v>
      </c>
    </row>
    <row r="151" spans="1:10" ht="12.75" customHeight="1">
      <c r="A151" s="15"/>
      <c r="B151" s="15"/>
      <c r="C151" s="30" t="s">
        <v>138</v>
      </c>
      <c r="D151" s="21">
        <v>4582191</v>
      </c>
      <c r="E151" s="21"/>
      <c r="F151" s="21">
        <v>4582191</v>
      </c>
      <c r="G151" s="21">
        <v>4078134</v>
      </c>
      <c r="H151" s="21">
        <f>F151+G151</f>
        <v>8660325</v>
      </c>
      <c r="I151" s="21"/>
      <c r="J151" s="35">
        <f t="shared" si="9"/>
        <v>8660325</v>
      </c>
    </row>
    <row r="152" spans="1:10" ht="12.75" customHeight="1">
      <c r="A152" s="15"/>
      <c r="B152" s="15"/>
      <c r="C152" s="30" t="s">
        <v>139</v>
      </c>
      <c r="D152" s="21"/>
      <c r="E152" s="21"/>
      <c r="F152" s="21"/>
      <c r="G152" s="21"/>
      <c r="H152" s="21">
        <f>F152+G152</f>
        <v>0</v>
      </c>
      <c r="I152" s="21"/>
      <c r="J152" s="35">
        <f t="shared" si="9"/>
        <v>0</v>
      </c>
    </row>
    <row r="153" spans="1:10" ht="24" customHeight="1">
      <c r="A153" s="15"/>
      <c r="B153" s="15"/>
      <c r="C153" s="39" t="s">
        <v>179</v>
      </c>
      <c r="D153" s="21">
        <f>D154+D155</f>
        <v>1313222</v>
      </c>
      <c r="E153" s="21"/>
      <c r="F153" s="21">
        <f>F154+F155</f>
        <v>1313222</v>
      </c>
      <c r="G153" s="21">
        <f>G154</f>
        <v>794886</v>
      </c>
      <c r="H153" s="21">
        <f>F153+G153</f>
        <v>2108108</v>
      </c>
      <c r="I153" s="21">
        <f>I154</f>
        <v>0</v>
      </c>
      <c r="J153" s="35">
        <f t="shared" si="9"/>
        <v>2108108</v>
      </c>
    </row>
    <row r="154" spans="1:10" ht="12.75" customHeight="1">
      <c r="A154" s="15"/>
      <c r="B154" s="15"/>
      <c r="C154" s="30" t="s">
        <v>138</v>
      </c>
      <c r="D154" s="21">
        <v>1313222</v>
      </c>
      <c r="E154" s="21"/>
      <c r="F154" s="21">
        <v>1313222</v>
      </c>
      <c r="G154" s="21">
        <v>794886</v>
      </c>
      <c r="H154" s="21">
        <f>F154+G154</f>
        <v>2108108</v>
      </c>
      <c r="I154" s="21"/>
      <c r="J154" s="35">
        <f t="shared" si="9"/>
        <v>2108108</v>
      </c>
    </row>
    <row r="155" spans="1:10" ht="12.75" customHeight="1">
      <c r="A155" s="15"/>
      <c r="B155" s="15"/>
      <c r="C155" s="30" t="s">
        <v>139</v>
      </c>
      <c r="D155" s="21"/>
      <c r="E155" s="21"/>
      <c r="F155" s="21"/>
      <c r="G155" s="21"/>
      <c r="H155" s="21"/>
      <c r="I155" s="21"/>
      <c r="J155" s="35">
        <f t="shared" si="9"/>
        <v>0</v>
      </c>
    </row>
    <row r="156" spans="1:10" ht="17.25" customHeight="1">
      <c r="A156" s="15"/>
      <c r="B156" s="15"/>
      <c r="C156" s="39" t="s">
        <v>180</v>
      </c>
      <c r="D156" s="21">
        <f>D157+D158</f>
        <v>4873020</v>
      </c>
      <c r="E156" s="21"/>
      <c r="F156" s="21">
        <f>F157+F158</f>
        <v>4873020</v>
      </c>
      <c r="G156" s="21">
        <f>G157</f>
        <v>-4873020</v>
      </c>
      <c r="H156" s="21">
        <f aca="true" t="shared" si="10" ref="H156:H162">F156+G156</f>
        <v>0</v>
      </c>
      <c r="I156" s="21">
        <f>I157</f>
        <v>0</v>
      </c>
      <c r="J156" s="35">
        <f t="shared" si="9"/>
        <v>0</v>
      </c>
    </row>
    <row r="157" spans="1:10" ht="12" customHeight="1">
      <c r="A157" s="15"/>
      <c r="B157" s="15"/>
      <c r="C157" s="30" t="s">
        <v>138</v>
      </c>
      <c r="D157" s="21">
        <v>4873020</v>
      </c>
      <c r="E157" s="21"/>
      <c r="F157" s="21">
        <v>4873020</v>
      </c>
      <c r="G157" s="21">
        <v>-4873020</v>
      </c>
      <c r="H157" s="21">
        <f t="shared" si="10"/>
        <v>0</v>
      </c>
      <c r="I157" s="21"/>
      <c r="J157" s="35">
        <f t="shared" si="9"/>
        <v>0</v>
      </c>
    </row>
    <row r="158" spans="1:10" ht="12.75" customHeight="1" hidden="1">
      <c r="A158" s="15"/>
      <c r="B158" s="15"/>
      <c r="C158" s="30" t="s">
        <v>139</v>
      </c>
      <c r="D158" s="21"/>
      <c r="F158" s="21"/>
      <c r="H158" s="21">
        <f t="shared" si="10"/>
        <v>0</v>
      </c>
      <c r="J158" s="35">
        <f t="shared" si="9"/>
        <v>0</v>
      </c>
    </row>
    <row r="159" spans="1:10" ht="64.5" customHeight="1">
      <c r="A159" s="15" t="s">
        <v>181</v>
      </c>
      <c r="B159" s="15"/>
      <c r="C159" s="30" t="s">
        <v>182</v>
      </c>
      <c r="D159" s="35">
        <f>D160</f>
        <v>10768433</v>
      </c>
      <c r="E159" s="35"/>
      <c r="F159" s="35">
        <f>F160</f>
        <v>10768433</v>
      </c>
      <c r="G159" s="35">
        <f>G160</f>
        <v>0</v>
      </c>
      <c r="H159" s="21">
        <f t="shared" si="10"/>
        <v>10768433</v>
      </c>
      <c r="I159" s="35">
        <f>I160</f>
        <v>0</v>
      </c>
      <c r="J159" s="35">
        <f t="shared" si="9"/>
        <v>10768433</v>
      </c>
    </row>
    <row r="160" spans="1:10" ht="27" customHeight="1">
      <c r="A160" s="15"/>
      <c r="B160" s="15">
        <v>600</v>
      </c>
      <c r="C160" s="30" t="s">
        <v>72</v>
      </c>
      <c r="D160" s="35">
        <f>D161+D162</f>
        <v>10768433</v>
      </c>
      <c r="E160" s="35"/>
      <c r="F160" s="35">
        <f>F161+F162</f>
        <v>10768433</v>
      </c>
      <c r="G160" s="35">
        <f>G164+G167+G170</f>
        <v>0</v>
      </c>
      <c r="H160" s="21">
        <f t="shared" si="10"/>
        <v>10768433</v>
      </c>
      <c r="I160" s="35">
        <f>I164+I167+I170</f>
        <v>0</v>
      </c>
      <c r="J160" s="35">
        <f t="shared" si="9"/>
        <v>10768433</v>
      </c>
    </row>
    <row r="161" spans="1:10" ht="12.75" customHeight="1">
      <c r="A161" s="15"/>
      <c r="B161" s="15"/>
      <c r="C161" s="30" t="s">
        <v>138</v>
      </c>
      <c r="D161" s="35">
        <f>D165+D168+D171</f>
        <v>8076324.75</v>
      </c>
      <c r="E161" s="35"/>
      <c r="F161" s="35">
        <f>F165+F168+F171</f>
        <v>8076324.75</v>
      </c>
      <c r="G161" s="35">
        <f>G165+G168+G171</f>
        <v>0</v>
      </c>
      <c r="H161" s="21">
        <f t="shared" si="10"/>
        <v>8076324.75</v>
      </c>
      <c r="I161" s="35">
        <f>I165+I168+I171</f>
        <v>0</v>
      </c>
      <c r="J161" s="35">
        <f t="shared" si="9"/>
        <v>8076324.75</v>
      </c>
    </row>
    <row r="162" spans="1:10" ht="12.75" customHeight="1">
      <c r="A162" s="15"/>
      <c r="B162" s="15"/>
      <c r="C162" s="30" t="s">
        <v>139</v>
      </c>
      <c r="D162" s="35">
        <f>D166+D169+D172</f>
        <v>2692108.25</v>
      </c>
      <c r="E162" s="35"/>
      <c r="F162" s="35">
        <f>F166+F169+F172</f>
        <v>2692108.25</v>
      </c>
      <c r="G162" s="35">
        <f>G166+G169+G172</f>
        <v>0</v>
      </c>
      <c r="H162" s="21">
        <f t="shared" si="10"/>
        <v>2692108.25</v>
      </c>
      <c r="I162" s="35">
        <f>I166+I169+I172</f>
        <v>0</v>
      </c>
      <c r="J162" s="35">
        <f t="shared" si="9"/>
        <v>2692108.25</v>
      </c>
    </row>
    <row r="163" spans="1:10" ht="12.75" customHeight="1">
      <c r="A163" s="15"/>
      <c r="B163" s="15"/>
      <c r="C163" s="30" t="s">
        <v>137</v>
      </c>
      <c r="D163" s="21"/>
      <c r="E163" s="21"/>
      <c r="F163" s="21"/>
      <c r="G163" s="21"/>
      <c r="H163" s="21"/>
      <c r="I163" s="21"/>
      <c r="J163" s="35">
        <f t="shared" si="9"/>
        <v>0</v>
      </c>
    </row>
    <row r="164" spans="1:10" ht="25.5" customHeight="1">
      <c r="A164" s="15"/>
      <c r="B164" s="15"/>
      <c r="C164" s="39" t="s">
        <v>178</v>
      </c>
      <c r="D164" s="21">
        <f>D165+D166</f>
        <v>4582191</v>
      </c>
      <c r="E164" s="21"/>
      <c r="F164" s="21">
        <f>F165+F166</f>
        <v>4582191</v>
      </c>
      <c r="G164" s="21">
        <f>G165+G166</f>
        <v>4078134</v>
      </c>
      <c r="H164" s="21">
        <f aca="true" t="shared" si="11" ref="H164:H172">F164+G164</f>
        <v>8660325</v>
      </c>
      <c r="I164" s="21">
        <f>I165+I166</f>
        <v>0</v>
      </c>
      <c r="J164" s="35">
        <f t="shared" si="9"/>
        <v>8660325</v>
      </c>
    </row>
    <row r="165" spans="1:10" ht="18" customHeight="1">
      <c r="A165" s="15"/>
      <c r="B165" s="15"/>
      <c r="C165" s="30" t="s">
        <v>138</v>
      </c>
      <c r="D165" s="21">
        <v>3436643.25</v>
      </c>
      <c r="E165" s="21"/>
      <c r="F165" s="21">
        <v>3436643.25</v>
      </c>
      <c r="G165" s="21">
        <v>3058600.5</v>
      </c>
      <c r="H165" s="21">
        <f t="shared" si="11"/>
        <v>6495243.75</v>
      </c>
      <c r="I165" s="21"/>
      <c r="J165" s="35">
        <f t="shared" si="9"/>
        <v>6495243.75</v>
      </c>
    </row>
    <row r="166" spans="1:10" ht="18.75" customHeight="1">
      <c r="A166" s="15"/>
      <c r="B166" s="15"/>
      <c r="C166" s="30" t="s">
        <v>139</v>
      </c>
      <c r="D166" s="21">
        <v>1145547.75</v>
      </c>
      <c r="E166" s="21"/>
      <c r="F166" s="21">
        <v>1145547.75</v>
      </c>
      <c r="G166" s="21">
        <v>1019533.5</v>
      </c>
      <c r="H166" s="21">
        <f t="shared" si="11"/>
        <v>2165081.25</v>
      </c>
      <c r="I166" s="21"/>
      <c r="J166" s="35">
        <f t="shared" si="9"/>
        <v>2165081.25</v>
      </c>
    </row>
    <row r="167" spans="1:10" ht="26.25" customHeight="1">
      <c r="A167" s="15"/>
      <c r="B167" s="15"/>
      <c r="C167" s="39" t="s">
        <v>179</v>
      </c>
      <c r="D167" s="21">
        <f>D168+D169</f>
        <v>1313222</v>
      </c>
      <c r="E167" s="21"/>
      <c r="F167" s="21">
        <f>F168+F169</f>
        <v>1313222</v>
      </c>
      <c r="G167" s="21">
        <f>G168+G169</f>
        <v>794886</v>
      </c>
      <c r="H167" s="21">
        <f t="shared" si="11"/>
        <v>2108108</v>
      </c>
      <c r="I167" s="21">
        <f>I168+I169</f>
        <v>0</v>
      </c>
      <c r="J167" s="35">
        <f t="shared" si="9"/>
        <v>2108108</v>
      </c>
    </row>
    <row r="168" spans="1:10" ht="21" customHeight="1">
      <c r="A168" s="15"/>
      <c r="B168" s="15"/>
      <c r="C168" s="30" t="s">
        <v>138</v>
      </c>
      <c r="D168" s="21">
        <v>984916.5</v>
      </c>
      <c r="E168" s="21"/>
      <c r="F168" s="21">
        <v>984916.5</v>
      </c>
      <c r="G168" s="21">
        <v>596164.5</v>
      </c>
      <c r="H168" s="21">
        <f t="shared" si="11"/>
        <v>1581081</v>
      </c>
      <c r="I168" s="21"/>
      <c r="J168" s="35">
        <f t="shared" si="9"/>
        <v>1581081</v>
      </c>
    </row>
    <row r="169" spans="1:10" ht="19.5" customHeight="1">
      <c r="A169" s="15"/>
      <c r="B169" s="15"/>
      <c r="C169" s="30" t="s">
        <v>139</v>
      </c>
      <c r="D169" s="21">
        <v>328305.5</v>
      </c>
      <c r="E169" s="21"/>
      <c r="F169" s="21">
        <v>328305.5</v>
      </c>
      <c r="G169" s="21">
        <v>198721.5</v>
      </c>
      <c r="H169" s="21">
        <f t="shared" si="11"/>
        <v>527027</v>
      </c>
      <c r="I169" s="21"/>
      <c r="J169" s="35">
        <f t="shared" si="9"/>
        <v>527027</v>
      </c>
    </row>
    <row r="170" spans="1:10" ht="19.5" customHeight="1">
      <c r="A170" s="15"/>
      <c r="B170" s="15"/>
      <c r="C170" s="39" t="s">
        <v>180</v>
      </c>
      <c r="D170" s="21">
        <f>D171+D172</f>
        <v>4873020</v>
      </c>
      <c r="E170" s="21"/>
      <c r="F170" s="21">
        <f>F171+F172</f>
        <v>4873020</v>
      </c>
      <c r="G170" s="21">
        <f>G171+G172</f>
        <v>-4873020</v>
      </c>
      <c r="H170" s="21">
        <f t="shared" si="11"/>
        <v>0</v>
      </c>
      <c r="I170" s="21">
        <f>I171+I172</f>
        <v>0</v>
      </c>
      <c r="J170" s="35">
        <f t="shared" si="9"/>
        <v>0</v>
      </c>
    </row>
    <row r="171" spans="1:10" ht="19.5" customHeight="1">
      <c r="A171" s="15"/>
      <c r="B171" s="15"/>
      <c r="C171" s="30" t="s">
        <v>138</v>
      </c>
      <c r="D171" s="21">
        <v>3654765</v>
      </c>
      <c r="E171" s="21"/>
      <c r="F171" s="21">
        <v>3654765</v>
      </c>
      <c r="G171" s="21">
        <v>-3654765</v>
      </c>
      <c r="H171" s="21">
        <f t="shared" si="11"/>
        <v>0</v>
      </c>
      <c r="I171" s="21"/>
      <c r="J171" s="35">
        <f t="shared" si="9"/>
        <v>0</v>
      </c>
    </row>
    <row r="172" spans="1:10" ht="19.5" customHeight="1">
      <c r="A172" s="15"/>
      <c r="B172" s="15"/>
      <c r="C172" s="30" t="s">
        <v>139</v>
      </c>
      <c r="D172" s="21">
        <v>1218255</v>
      </c>
      <c r="E172" s="21"/>
      <c r="F172" s="21">
        <v>1218255</v>
      </c>
      <c r="G172" s="21">
        <v>-1218255</v>
      </c>
      <c r="H172" s="21">
        <f t="shared" si="11"/>
        <v>0</v>
      </c>
      <c r="I172" s="21"/>
      <c r="J172" s="35">
        <f t="shared" si="9"/>
        <v>0</v>
      </c>
    </row>
    <row r="173" spans="1:10" ht="11.25" customHeight="1">
      <c r="A173" s="27" t="s">
        <v>183</v>
      </c>
      <c r="B173" s="15"/>
      <c r="C173" s="28" t="s">
        <v>184</v>
      </c>
      <c r="D173" s="29">
        <f aca="true" t="shared" si="12" ref="D173:J173">D174+D177+D180+D183+D186+D191+D194+D197+D200+D203+D206</f>
        <v>4663200</v>
      </c>
      <c r="E173" s="29">
        <f t="shared" si="12"/>
        <v>0</v>
      </c>
      <c r="F173" s="29">
        <f t="shared" si="12"/>
        <v>4663200</v>
      </c>
      <c r="G173" s="29">
        <f t="shared" si="12"/>
        <v>0</v>
      </c>
      <c r="H173" s="29">
        <f t="shared" si="12"/>
        <v>4663200</v>
      </c>
      <c r="I173" s="29">
        <f t="shared" si="12"/>
        <v>0</v>
      </c>
      <c r="J173" s="29">
        <f t="shared" si="12"/>
        <v>4663200</v>
      </c>
    </row>
    <row r="174" spans="1:10" ht="38.25" customHeight="1" hidden="1">
      <c r="A174" s="15" t="s">
        <v>185</v>
      </c>
      <c r="B174" s="15"/>
      <c r="C174" s="31" t="s">
        <v>186</v>
      </c>
      <c r="D174" s="21">
        <f>D175</f>
        <v>0</v>
      </c>
      <c r="F174" s="21">
        <f>F175</f>
        <v>0</v>
      </c>
      <c r="H174" s="21">
        <f>H175</f>
        <v>0</v>
      </c>
      <c r="J174" s="21">
        <f>J175</f>
        <v>0</v>
      </c>
    </row>
    <row r="175" spans="1:10" ht="38.25" customHeight="1" hidden="1">
      <c r="A175" s="15" t="s">
        <v>187</v>
      </c>
      <c r="B175" s="15"/>
      <c r="C175" s="31" t="s">
        <v>188</v>
      </c>
      <c r="D175" s="21">
        <f>D176</f>
        <v>0</v>
      </c>
      <c r="F175" s="21">
        <f>F176</f>
        <v>0</v>
      </c>
      <c r="H175" s="21">
        <f>H176</f>
        <v>0</v>
      </c>
      <c r="J175" s="21">
        <f>J176</f>
        <v>0</v>
      </c>
    </row>
    <row r="176" spans="1:10" ht="25.5" customHeight="1" hidden="1">
      <c r="A176" s="15"/>
      <c r="B176" s="37" t="s">
        <v>94</v>
      </c>
      <c r="C176" s="40" t="s">
        <v>23</v>
      </c>
      <c r="D176" s="21">
        <v>0</v>
      </c>
      <c r="F176" s="21">
        <v>0</v>
      </c>
      <c r="H176" s="21">
        <v>0</v>
      </c>
      <c r="J176" s="21">
        <v>0</v>
      </c>
    </row>
    <row r="177" spans="1:10" ht="38.25" customHeight="1">
      <c r="A177" s="15" t="s">
        <v>189</v>
      </c>
      <c r="B177" s="15"/>
      <c r="C177" s="30" t="s">
        <v>190</v>
      </c>
      <c r="D177" s="21">
        <f>D178</f>
        <v>20000</v>
      </c>
      <c r="E177" s="21"/>
      <c r="F177" s="21">
        <f>F178</f>
        <v>20000</v>
      </c>
      <c r="G177" s="21"/>
      <c r="H177" s="21">
        <f>H178</f>
        <v>20000</v>
      </c>
      <c r="I177" s="21"/>
      <c r="J177" s="21">
        <f>J178</f>
        <v>20000</v>
      </c>
    </row>
    <row r="178" spans="1:10" ht="38.25" customHeight="1">
      <c r="A178" s="15" t="s">
        <v>191</v>
      </c>
      <c r="B178" s="15"/>
      <c r="C178" s="30" t="s">
        <v>192</v>
      </c>
      <c r="D178" s="21">
        <f>D179</f>
        <v>20000</v>
      </c>
      <c r="E178" s="21"/>
      <c r="F178" s="21">
        <f>F179</f>
        <v>20000</v>
      </c>
      <c r="G178" s="21"/>
      <c r="H178" s="21">
        <f>H179</f>
        <v>20000</v>
      </c>
      <c r="I178" s="21"/>
      <c r="J178" s="21">
        <f>J179</f>
        <v>20000</v>
      </c>
    </row>
    <row r="179" spans="1:10" ht="25.5" customHeight="1">
      <c r="A179" s="15"/>
      <c r="B179" s="37" t="s">
        <v>94</v>
      </c>
      <c r="C179" s="22" t="s">
        <v>23</v>
      </c>
      <c r="D179" s="21">
        <v>20000</v>
      </c>
      <c r="E179" s="21"/>
      <c r="F179" s="21">
        <v>20000</v>
      </c>
      <c r="G179" s="21"/>
      <c r="H179" s="21">
        <v>20000</v>
      </c>
      <c r="I179" s="21"/>
      <c r="J179" s="21">
        <v>20000</v>
      </c>
    </row>
    <row r="180" spans="1:10" ht="25.5" customHeight="1" hidden="1">
      <c r="A180" s="15" t="s">
        <v>193</v>
      </c>
      <c r="B180" s="15"/>
      <c r="C180" s="30" t="s">
        <v>194</v>
      </c>
      <c r="D180" s="21">
        <f>D181</f>
        <v>0</v>
      </c>
      <c r="F180" s="21">
        <f>F181</f>
        <v>0</v>
      </c>
      <c r="H180" s="21">
        <f>H181</f>
        <v>0</v>
      </c>
      <c r="J180" s="21">
        <f>J181</f>
        <v>0</v>
      </c>
    </row>
    <row r="181" spans="1:10" ht="25.5" customHeight="1" hidden="1">
      <c r="A181" s="15" t="s">
        <v>195</v>
      </c>
      <c r="B181" s="15"/>
      <c r="C181" s="30" t="s">
        <v>196</v>
      </c>
      <c r="D181" s="21">
        <f>D182</f>
        <v>0</v>
      </c>
      <c r="F181" s="21">
        <f>F182</f>
        <v>0</v>
      </c>
      <c r="H181" s="21">
        <f>H182</f>
        <v>0</v>
      </c>
      <c r="J181" s="21">
        <f>J182</f>
        <v>0</v>
      </c>
    </row>
    <row r="182" spans="1:10" ht="25.5" customHeight="1" hidden="1">
      <c r="A182" s="15"/>
      <c r="B182" s="37" t="s">
        <v>94</v>
      </c>
      <c r="C182" s="40" t="s">
        <v>23</v>
      </c>
      <c r="D182" s="21">
        <v>0</v>
      </c>
      <c r="F182" s="21">
        <v>0</v>
      </c>
      <c r="H182" s="21">
        <v>0</v>
      </c>
      <c r="J182" s="21">
        <v>0</v>
      </c>
    </row>
    <row r="183" spans="1:10" ht="25.5" customHeight="1" hidden="1">
      <c r="A183" s="15" t="s">
        <v>197</v>
      </c>
      <c r="B183" s="15"/>
      <c r="C183" s="30" t="s">
        <v>198</v>
      </c>
      <c r="D183" s="21">
        <f>D184</f>
        <v>0</v>
      </c>
      <c r="F183" s="21">
        <f>F184</f>
        <v>0</v>
      </c>
      <c r="H183" s="21">
        <f>H184</f>
        <v>0</v>
      </c>
      <c r="J183" s="21">
        <f>J184</f>
        <v>0</v>
      </c>
    </row>
    <row r="184" spans="1:10" ht="12.75" customHeight="1" hidden="1">
      <c r="A184" s="15" t="s">
        <v>199</v>
      </c>
      <c r="B184" s="15"/>
      <c r="C184" s="30" t="s">
        <v>200</v>
      </c>
      <c r="D184" s="21">
        <f>D185</f>
        <v>0</v>
      </c>
      <c r="F184" s="21">
        <f>F185</f>
        <v>0</v>
      </c>
      <c r="H184" s="21">
        <f>H185</f>
        <v>0</v>
      </c>
      <c r="J184" s="21">
        <f>J185</f>
        <v>0</v>
      </c>
    </row>
    <row r="185" spans="1:10" ht="25.5" customHeight="1" hidden="1">
      <c r="A185" s="15"/>
      <c r="B185" s="37" t="s">
        <v>94</v>
      </c>
      <c r="C185" s="40" t="s">
        <v>23</v>
      </c>
      <c r="D185" s="21">
        <v>0</v>
      </c>
      <c r="F185" s="21">
        <v>0</v>
      </c>
      <c r="H185" s="21">
        <v>0</v>
      </c>
      <c r="J185" s="21">
        <v>0</v>
      </c>
    </row>
    <row r="186" spans="1:10" ht="25.5" customHeight="1">
      <c r="A186" s="15" t="s">
        <v>201</v>
      </c>
      <c r="B186" s="15"/>
      <c r="C186" s="30" t="s">
        <v>202</v>
      </c>
      <c r="D186" s="21">
        <f>D187+D189</f>
        <v>4485600</v>
      </c>
      <c r="E186" s="21"/>
      <c r="F186" s="21">
        <f>F187+F189</f>
        <v>4485600</v>
      </c>
      <c r="G186" s="21"/>
      <c r="H186" s="21">
        <f>H187+H189</f>
        <v>4485600</v>
      </c>
      <c r="I186" s="21"/>
      <c r="J186" s="21">
        <f>J187+J189</f>
        <v>4485600</v>
      </c>
    </row>
    <row r="187" spans="1:10" ht="25.5" customHeight="1">
      <c r="A187" s="15" t="s">
        <v>203</v>
      </c>
      <c r="B187" s="15"/>
      <c r="C187" s="31" t="s">
        <v>204</v>
      </c>
      <c r="D187" s="21">
        <f>D188</f>
        <v>2885600</v>
      </c>
      <c r="E187" s="21"/>
      <c r="F187" s="21">
        <f>F188</f>
        <v>2885600</v>
      </c>
      <c r="G187" s="21"/>
      <c r="H187" s="21">
        <f>H188</f>
        <v>2885600</v>
      </c>
      <c r="I187" s="21"/>
      <c r="J187" s="21">
        <f>J188</f>
        <v>2885600</v>
      </c>
    </row>
    <row r="188" spans="1:10" ht="25.5" customHeight="1">
      <c r="A188" s="15"/>
      <c r="B188" s="15">
        <v>600</v>
      </c>
      <c r="C188" s="30" t="s">
        <v>72</v>
      </c>
      <c r="D188" s="21">
        <v>2885600</v>
      </c>
      <c r="E188" s="21"/>
      <c r="F188" s="21">
        <v>2885600</v>
      </c>
      <c r="G188" s="21"/>
      <c r="H188" s="21">
        <v>2885600</v>
      </c>
      <c r="I188" s="21"/>
      <c r="J188" s="21">
        <v>2885600</v>
      </c>
    </row>
    <row r="189" spans="1:10" ht="25.5" customHeight="1">
      <c r="A189" s="15" t="s">
        <v>205</v>
      </c>
      <c r="B189" s="15"/>
      <c r="C189" s="31" t="s">
        <v>206</v>
      </c>
      <c r="D189" s="21">
        <f>D190</f>
        <v>1600000</v>
      </c>
      <c r="E189" s="21"/>
      <c r="F189" s="21">
        <f>F190</f>
        <v>1600000</v>
      </c>
      <c r="G189" s="21"/>
      <c r="H189" s="21">
        <f>H190</f>
        <v>1600000</v>
      </c>
      <c r="I189" s="21"/>
      <c r="J189" s="21">
        <f>J190</f>
        <v>1600000</v>
      </c>
    </row>
    <row r="190" spans="1:10" ht="25.5" customHeight="1">
      <c r="A190" s="15"/>
      <c r="B190" s="15">
        <v>600</v>
      </c>
      <c r="C190" s="30" t="s">
        <v>72</v>
      </c>
      <c r="D190" s="21">
        <v>1600000</v>
      </c>
      <c r="E190" s="21"/>
      <c r="F190" s="21">
        <v>1600000</v>
      </c>
      <c r="G190" s="21"/>
      <c r="H190" s="21">
        <v>1600000</v>
      </c>
      <c r="I190" s="21"/>
      <c r="J190" s="21">
        <v>1600000</v>
      </c>
    </row>
    <row r="191" spans="1:10" ht="38.25" customHeight="1">
      <c r="A191" s="15" t="s">
        <v>207</v>
      </c>
      <c r="B191" s="15"/>
      <c r="C191" s="31" t="s">
        <v>208</v>
      </c>
      <c r="D191" s="21">
        <f>D192</f>
        <v>10000</v>
      </c>
      <c r="E191" s="21"/>
      <c r="F191" s="21">
        <f>F192</f>
        <v>10000</v>
      </c>
      <c r="G191" s="21"/>
      <c r="H191" s="21">
        <f>H192</f>
        <v>10000</v>
      </c>
      <c r="I191" s="21"/>
      <c r="J191" s="21">
        <f>J192</f>
        <v>10000</v>
      </c>
    </row>
    <row r="192" spans="1:10" ht="25.5" customHeight="1">
      <c r="A192" s="15" t="s">
        <v>209</v>
      </c>
      <c r="B192" s="15"/>
      <c r="C192" s="31" t="s">
        <v>210</v>
      </c>
      <c r="D192" s="21">
        <f>D193</f>
        <v>10000</v>
      </c>
      <c r="E192" s="21"/>
      <c r="F192" s="21">
        <f>F193</f>
        <v>10000</v>
      </c>
      <c r="G192" s="21"/>
      <c r="H192" s="21">
        <f>H193</f>
        <v>10000</v>
      </c>
      <c r="I192" s="21"/>
      <c r="J192" s="21">
        <f>J193</f>
        <v>10000</v>
      </c>
    </row>
    <row r="193" spans="1:10" ht="25.5" customHeight="1">
      <c r="A193" s="15"/>
      <c r="B193" s="37" t="s">
        <v>94</v>
      </c>
      <c r="C193" s="34" t="s">
        <v>95</v>
      </c>
      <c r="D193" s="21">
        <v>10000</v>
      </c>
      <c r="E193" s="21"/>
      <c r="F193" s="21">
        <v>10000</v>
      </c>
      <c r="G193" s="21"/>
      <c r="H193" s="21">
        <v>10000</v>
      </c>
      <c r="I193" s="21"/>
      <c r="J193" s="21">
        <v>10000</v>
      </c>
    </row>
    <row r="194" spans="1:10" ht="51" customHeight="1" hidden="1">
      <c r="A194" s="15" t="s">
        <v>211</v>
      </c>
      <c r="B194" s="15"/>
      <c r="C194" s="31" t="s">
        <v>212</v>
      </c>
      <c r="D194" s="21">
        <f>D195</f>
        <v>0</v>
      </c>
      <c r="F194" s="21">
        <f>F195</f>
        <v>0</v>
      </c>
      <c r="H194" s="21">
        <f>H195</f>
        <v>0</v>
      </c>
      <c r="J194" s="21">
        <f>J195</f>
        <v>0</v>
      </c>
    </row>
    <row r="195" spans="1:10" ht="38.25" customHeight="1" hidden="1">
      <c r="A195" s="15" t="s">
        <v>213</v>
      </c>
      <c r="B195" s="15"/>
      <c r="C195" s="31" t="s">
        <v>214</v>
      </c>
      <c r="D195" s="21">
        <f>D196</f>
        <v>0</v>
      </c>
      <c r="F195" s="21">
        <f>F196</f>
        <v>0</v>
      </c>
      <c r="H195" s="21">
        <f>H196</f>
        <v>0</v>
      </c>
      <c r="J195" s="21">
        <f>J196</f>
        <v>0</v>
      </c>
    </row>
    <row r="196" spans="1:10" ht="25.5" customHeight="1" hidden="1">
      <c r="A196" s="15"/>
      <c r="B196" s="37" t="s">
        <v>94</v>
      </c>
      <c r="C196" s="34" t="s">
        <v>95</v>
      </c>
      <c r="D196" s="21">
        <v>0</v>
      </c>
      <c r="F196" s="21">
        <v>0</v>
      </c>
      <c r="H196" s="21">
        <v>0</v>
      </c>
      <c r="J196" s="21">
        <v>0</v>
      </c>
    </row>
    <row r="197" spans="1:10" ht="12.75" customHeight="1">
      <c r="A197" s="15" t="s">
        <v>215</v>
      </c>
      <c r="B197" s="15"/>
      <c r="C197" s="31" t="s">
        <v>216</v>
      </c>
      <c r="D197" s="21">
        <f>D198</f>
        <v>47000</v>
      </c>
      <c r="E197" s="21"/>
      <c r="F197" s="21">
        <f>F198</f>
        <v>47000</v>
      </c>
      <c r="G197" s="21"/>
      <c r="H197" s="21">
        <f>H198</f>
        <v>47000</v>
      </c>
      <c r="I197" s="21"/>
      <c r="J197" s="21">
        <f>J198</f>
        <v>47000</v>
      </c>
    </row>
    <row r="198" spans="1:10" ht="12.75" customHeight="1">
      <c r="A198" s="15" t="s">
        <v>217</v>
      </c>
      <c r="B198" s="15"/>
      <c r="C198" s="31" t="s">
        <v>218</v>
      </c>
      <c r="D198" s="21">
        <f>D199</f>
        <v>47000</v>
      </c>
      <c r="E198" s="21"/>
      <c r="F198" s="21">
        <f>F199</f>
        <v>47000</v>
      </c>
      <c r="G198" s="21"/>
      <c r="H198" s="21">
        <f>H199</f>
        <v>47000</v>
      </c>
      <c r="I198" s="21"/>
      <c r="J198" s="21">
        <f>J199</f>
        <v>47000</v>
      </c>
    </row>
    <row r="199" spans="1:10" ht="25.5" customHeight="1">
      <c r="A199" s="15"/>
      <c r="B199" s="37" t="s">
        <v>94</v>
      </c>
      <c r="C199" s="22" t="s">
        <v>23</v>
      </c>
      <c r="D199" s="21">
        <v>47000</v>
      </c>
      <c r="E199" s="21"/>
      <c r="F199" s="21">
        <v>47000</v>
      </c>
      <c r="G199" s="21"/>
      <c r="H199" s="21">
        <v>47000</v>
      </c>
      <c r="I199" s="21"/>
      <c r="J199" s="21">
        <v>47000</v>
      </c>
    </row>
    <row r="200" spans="1:10" ht="12.75" customHeight="1">
      <c r="A200" s="15" t="s">
        <v>219</v>
      </c>
      <c r="B200" s="15"/>
      <c r="C200" s="30" t="s">
        <v>220</v>
      </c>
      <c r="D200" s="21">
        <f>D201</f>
        <v>57600</v>
      </c>
      <c r="E200" s="21"/>
      <c r="F200" s="21">
        <f>F201</f>
        <v>57600</v>
      </c>
      <c r="G200" s="21"/>
      <c r="H200" s="21">
        <f>H201</f>
        <v>57600</v>
      </c>
      <c r="I200" s="21"/>
      <c r="J200" s="21">
        <f>J201</f>
        <v>57600</v>
      </c>
    </row>
    <row r="201" spans="1:10" ht="12.75" customHeight="1">
      <c r="A201" s="15" t="s">
        <v>221</v>
      </c>
      <c r="B201" s="15"/>
      <c r="C201" s="30" t="s">
        <v>222</v>
      </c>
      <c r="D201" s="21">
        <f>D202</f>
        <v>57600</v>
      </c>
      <c r="E201" s="21"/>
      <c r="F201" s="21">
        <f>F202</f>
        <v>57600</v>
      </c>
      <c r="G201" s="21"/>
      <c r="H201" s="21">
        <f>H202</f>
        <v>57600</v>
      </c>
      <c r="I201" s="21"/>
      <c r="J201" s="21">
        <f>J202</f>
        <v>57600</v>
      </c>
    </row>
    <row r="202" spans="1:10" ht="25.5" customHeight="1">
      <c r="A202" s="15"/>
      <c r="B202" s="37" t="s">
        <v>94</v>
      </c>
      <c r="C202" s="22" t="s">
        <v>23</v>
      </c>
      <c r="D202" s="21">
        <v>57600</v>
      </c>
      <c r="E202" s="21"/>
      <c r="F202" s="21">
        <v>57600</v>
      </c>
      <c r="G202" s="21"/>
      <c r="H202" s="21">
        <v>57600</v>
      </c>
      <c r="I202" s="21"/>
      <c r="J202" s="21">
        <v>57600</v>
      </c>
    </row>
    <row r="203" spans="1:10" ht="25.5" customHeight="1">
      <c r="A203" s="15" t="s">
        <v>223</v>
      </c>
      <c r="B203" s="15"/>
      <c r="C203" s="30" t="s">
        <v>224</v>
      </c>
      <c r="D203" s="21">
        <f>D204</f>
        <v>15000</v>
      </c>
      <c r="E203" s="21"/>
      <c r="F203" s="21">
        <f>F204</f>
        <v>15000</v>
      </c>
      <c r="G203" s="21"/>
      <c r="H203" s="21">
        <f>H204</f>
        <v>15000</v>
      </c>
      <c r="I203" s="21"/>
      <c r="J203" s="21">
        <f>J204</f>
        <v>15000</v>
      </c>
    </row>
    <row r="204" spans="1:10" ht="12.75" customHeight="1">
      <c r="A204" s="15" t="s">
        <v>225</v>
      </c>
      <c r="B204" s="15"/>
      <c r="C204" s="30" t="s">
        <v>226</v>
      </c>
      <c r="D204" s="21">
        <f>D205</f>
        <v>15000</v>
      </c>
      <c r="E204" s="21"/>
      <c r="F204" s="21">
        <f>F205</f>
        <v>15000</v>
      </c>
      <c r="G204" s="21"/>
      <c r="H204" s="21">
        <f>H205</f>
        <v>15000</v>
      </c>
      <c r="I204" s="21"/>
      <c r="J204" s="21">
        <f>J205</f>
        <v>15000</v>
      </c>
    </row>
    <row r="205" spans="1:10" ht="25.5" customHeight="1">
      <c r="A205" s="15"/>
      <c r="B205" s="37" t="s">
        <v>94</v>
      </c>
      <c r="C205" s="22" t="s">
        <v>23</v>
      </c>
      <c r="D205" s="21">
        <v>15000</v>
      </c>
      <c r="E205" s="21"/>
      <c r="F205" s="21">
        <v>15000</v>
      </c>
      <c r="G205" s="21"/>
      <c r="H205" s="21">
        <v>15000</v>
      </c>
      <c r="I205" s="21"/>
      <c r="J205" s="21">
        <v>15000</v>
      </c>
    </row>
    <row r="206" spans="1:10" ht="25.5" customHeight="1">
      <c r="A206" s="15" t="s">
        <v>227</v>
      </c>
      <c r="B206" s="15"/>
      <c r="C206" s="30" t="s">
        <v>228</v>
      </c>
      <c r="D206" s="21">
        <f>D207</f>
        <v>28000</v>
      </c>
      <c r="E206" s="21"/>
      <c r="F206" s="21">
        <f>F207</f>
        <v>28000</v>
      </c>
      <c r="G206" s="21"/>
      <c r="H206" s="21">
        <f>H207</f>
        <v>28000</v>
      </c>
      <c r="I206" s="21"/>
      <c r="J206" s="21">
        <f>J207</f>
        <v>28000</v>
      </c>
    </row>
    <row r="207" spans="1:10" ht="12.75" customHeight="1">
      <c r="A207" s="15" t="s">
        <v>229</v>
      </c>
      <c r="B207" s="15"/>
      <c r="C207" s="30" t="s">
        <v>230</v>
      </c>
      <c r="D207" s="21">
        <f>D208</f>
        <v>28000</v>
      </c>
      <c r="E207" s="21"/>
      <c r="F207" s="21">
        <f>F208</f>
        <v>28000</v>
      </c>
      <c r="G207" s="21"/>
      <c r="H207" s="21">
        <f>H208</f>
        <v>28000</v>
      </c>
      <c r="I207" s="21"/>
      <c r="J207" s="21">
        <f>J208</f>
        <v>28000</v>
      </c>
    </row>
    <row r="208" spans="1:10" ht="25.5" customHeight="1">
      <c r="A208" s="15"/>
      <c r="B208" s="37" t="s">
        <v>94</v>
      </c>
      <c r="C208" s="22" t="s">
        <v>23</v>
      </c>
      <c r="D208" s="21">
        <v>28000</v>
      </c>
      <c r="E208" s="21"/>
      <c r="F208" s="21">
        <v>28000</v>
      </c>
      <c r="G208" s="21"/>
      <c r="H208" s="21">
        <v>28000</v>
      </c>
      <c r="I208" s="21"/>
      <c r="J208" s="21">
        <v>28000</v>
      </c>
    </row>
    <row r="209" spans="1:10" ht="12.75" customHeight="1">
      <c r="A209" s="27" t="s">
        <v>231</v>
      </c>
      <c r="B209" s="27"/>
      <c r="C209" s="28" t="s">
        <v>232</v>
      </c>
      <c r="D209" s="45">
        <f aca="true" t="shared" si="13" ref="D209:J209">D210+D213+D216+D224+D228+D233</f>
        <v>7268660</v>
      </c>
      <c r="E209" s="45">
        <f t="shared" si="13"/>
        <v>19.5</v>
      </c>
      <c r="F209" s="45">
        <f t="shared" si="13"/>
        <v>7268679.5</v>
      </c>
      <c r="G209" s="45">
        <f t="shared" si="13"/>
        <v>0</v>
      </c>
      <c r="H209" s="45">
        <f t="shared" si="13"/>
        <v>7268679.5</v>
      </c>
      <c r="I209" s="45">
        <f t="shared" si="13"/>
        <v>0</v>
      </c>
      <c r="J209" s="45">
        <f t="shared" si="13"/>
        <v>7268679.5</v>
      </c>
    </row>
    <row r="210" spans="1:10" ht="25.5" customHeight="1">
      <c r="A210" s="15" t="s">
        <v>233</v>
      </c>
      <c r="B210" s="15"/>
      <c r="C210" s="30" t="s">
        <v>234</v>
      </c>
      <c r="D210" s="35">
        <f>D211</f>
        <v>184000</v>
      </c>
      <c r="E210" s="35"/>
      <c r="F210" s="35">
        <f>F211</f>
        <v>184000</v>
      </c>
      <c r="G210" s="35"/>
      <c r="H210" s="35">
        <f>H211</f>
        <v>184000</v>
      </c>
      <c r="I210" s="35"/>
      <c r="J210" s="35">
        <f>J211</f>
        <v>184000</v>
      </c>
    </row>
    <row r="211" spans="1:10" ht="25.5" customHeight="1">
      <c r="A211" s="15" t="s">
        <v>235</v>
      </c>
      <c r="B211" s="15"/>
      <c r="C211" s="30" t="s">
        <v>236</v>
      </c>
      <c r="D211" s="35">
        <f>D212</f>
        <v>184000</v>
      </c>
      <c r="E211" s="35"/>
      <c r="F211" s="35">
        <f>F212</f>
        <v>184000</v>
      </c>
      <c r="G211" s="35"/>
      <c r="H211" s="35">
        <f>H212</f>
        <v>184000</v>
      </c>
      <c r="I211" s="35"/>
      <c r="J211" s="35">
        <f>J212</f>
        <v>184000</v>
      </c>
    </row>
    <row r="212" spans="1:10" ht="31.5" customHeight="1">
      <c r="A212" s="15"/>
      <c r="B212" s="37" t="s">
        <v>94</v>
      </c>
      <c r="C212" s="22" t="s">
        <v>23</v>
      </c>
      <c r="D212" s="35">
        <v>184000</v>
      </c>
      <c r="E212" s="35"/>
      <c r="F212" s="35">
        <v>184000</v>
      </c>
      <c r="G212" s="35"/>
      <c r="H212" s="35">
        <v>184000</v>
      </c>
      <c r="I212" s="35"/>
      <c r="J212" s="35">
        <v>184000</v>
      </c>
    </row>
    <row r="213" spans="1:10" ht="38.25" customHeight="1">
      <c r="A213" s="15" t="s">
        <v>237</v>
      </c>
      <c r="B213" s="15"/>
      <c r="C213" s="30" t="s">
        <v>238</v>
      </c>
      <c r="D213" s="35">
        <f>D214</f>
        <v>58000</v>
      </c>
      <c r="E213" s="35"/>
      <c r="F213" s="35">
        <f>F214</f>
        <v>58000</v>
      </c>
      <c r="G213" s="35"/>
      <c r="H213" s="35">
        <f>H214</f>
        <v>58000</v>
      </c>
      <c r="I213" s="35"/>
      <c r="J213" s="35">
        <f>J214</f>
        <v>58000</v>
      </c>
    </row>
    <row r="214" spans="1:10" ht="38.25" customHeight="1">
      <c r="A214" s="15" t="s">
        <v>239</v>
      </c>
      <c r="B214" s="15"/>
      <c r="C214" s="30" t="s">
        <v>240</v>
      </c>
      <c r="D214" s="35">
        <f>D215</f>
        <v>58000</v>
      </c>
      <c r="E214" s="35"/>
      <c r="F214" s="35">
        <f>F215</f>
        <v>58000</v>
      </c>
      <c r="G214" s="35"/>
      <c r="H214" s="35">
        <f>H215</f>
        <v>58000</v>
      </c>
      <c r="I214" s="35"/>
      <c r="J214" s="35">
        <f>J215</f>
        <v>58000</v>
      </c>
    </row>
    <row r="215" spans="1:10" ht="25.5" customHeight="1">
      <c r="A215" s="15"/>
      <c r="B215" s="37" t="s">
        <v>94</v>
      </c>
      <c r="C215" s="22" t="s">
        <v>23</v>
      </c>
      <c r="D215" s="35">
        <v>58000</v>
      </c>
      <c r="E215" s="35"/>
      <c r="F215" s="35">
        <v>58000</v>
      </c>
      <c r="G215" s="35"/>
      <c r="H215" s="35">
        <v>58000</v>
      </c>
      <c r="I215" s="35"/>
      <c r="J215" s="35">
        <v>58000</v>
      </c>
    </row>
    <row r="216" spans="1:10" ht="24" customHeight="1">
      <c r="A216" s="15" t="s">
        <v>241</v>
      </c>
      <c r="B216" s="15"/>
      <c r="C216" s="31" t="s">
        <v>242</v>
      </c>
      <c r="D216" s="35">
        <f>D217</f>
        <v>2350100</v>
      </c>
      <c r="E216" s="35"/>
      <c r="F216" s="35">
        <f>F217</f>
        <v>2350100</v>
      </c>
      <c r="G216" s="35"/>
      <c r="H216" s="35">
        <f>H217</f>
        <v>2350100</v>
      </c>
      <c r="I216" s="35"/>
      <c r="J216" s="35">
        <f>J217</f>
        <v>2350100</v>
      </c>
    </row>
    <row r="217" spans="1:10" ht="25.5" customHeight="1">
      <c r="A217" s="15" t="s">
        <v>243</v>
      </c>
      <c r="B217" s="15"/>
      <c r="C217" s="30" t="s">
        <v>244</v>
      </c>
      <c r="D217" s="35">
        <f>D218+D219</f>
        <v>2350100</v>
      </c>
      <c r="E217" s="35"/>
      <c r="F217" s="35">
        <f>F218+F219</f>
        <v>2350100</v>
      </c>
      <c r="G217" s="35"/>
      <c r="H217" s="35">
        <f>H218+H219</f>
        <v>2350100</v>
      </c>
      <c r="I217" s="35"/>
      <c r="J217" s="35">
        <f>J218+J219</f>
        <v>2350100</v>
      </c>
    </row>
    <row r="218" spans="1:10" ht="40.5" customHeight="1">
      <c r="A218" s="15"/>
      <c r="B218" s="15">
        <v>100</v>
      </c>
      <c r="C218" s="30" t="s">
        <v>77</v>
      </c>
      <c r="D218" s="35">
        <v>1886990</v>
      </c>
      <c r="E218" s="35"/>
      <c r="F218" s="35">
        <v>1886990</v>
      </c>
      <c r="G218" s="35"/>
      <c r="H218" s="35">
        <v>1886990</v>
      </c>
      <c r="I218" s="35"/>
      <c r="J218" s="35">
        <v>1886990</v>
      </c>
    </row>
    <row r="219" spans="1:10" ht="25.5" customHeight="1">
      <c r="A219" s="15"/>
      <c r="B219" s="37" t="s">
        <v>94</v>
      </c>
      <c r="C219" s="22" t="s">
        <v>23</v>
      </c>
      <c r="D219" s="35">
        <v>463110</v>
      </c>
      <c r="E219" s="35"/>
      <c r="F219" s="35">
        <v>463110</v>
      </c>
      <c r="G219" s="35"/>
      <c r="H219" s="35">
        <v>463110</v>
      </c>
      <c r="I219" s="35"/>
      <c r="J219" s="35">
        <v>463110</v>
      </c>
    </row>
    <row r="220" spans="1:10" ht="25.5" customHeight="1" hidden="1">
      <c r="A220" s="15" t="s">
        <v>245</v>
      </c>
      <c r="B220" s="15"/>
      <c r="C220" s="31" t="s">
        <v>246</v>
      </c>
      <c r="D220" s="21">
        <f>D221</f>
        <v>0</v>
      </c>
      <c r="F220" s="21">
        <f>F221</f>
        <v>0</v>
      </c>
      <c r="H220" s="21">
        <f>H221</f>
        <v>0</v>
      </c>
      <c r="J220" s="21">
        <f>J221</f>
        <v>0</v>
      </c>
    </row>
    <row r="221" spans="1:10" ht="12.75" customHeight="1" hidden="1">
      <c r="A221" s="15" t="s">
        <v>247</v>
      </c>
      <c r="B221" s="15"/>
      <c r="C221" s="31" t="s">
        <v>248</v>
      </c>
      <c r="D221" s="21">
        <f>D222+D223</f>
        <v>0</v>
      </c>
      <c r="F221" s="21">
        <f>F222+F223</f>
        <v>0</v>
      </c>
      <c r="H221" s="21">
        <f>H222+H223</f>
        <v>0</v>
      </c>
      <c r="J221" s="21">
        <f>J222+J223</f>
        <v>0</v>
      </c>
    </row>
    <row r="222" spans="1:10" ht="45" customHeight="1" hidden="1">
      <c r="A222" s="15"/>
      <c r="B222" s="15">
        <v>100</v>
      </c>
      <c r="C222" s="30" t="s">
        <v>77</v>
      </c>
      <c r="D222" s="21">
        <v>0</v>
      </c>
      <c r="F222" s="21">
        <v>0</v>
      </c>
      <c r="H222" s="21">
        <v>0</v>
      </c>
      <c r="J222" s="21">
        <v>0</v>
      </c>
    </row>
    <row r="223" spans="1:10" ht="18" customHeight="1" hidden="1">
      <c r="A223" s="15"/>
      <c r="B223" s="15">
        <v>200</v>
      </c>
      <c r="C223" s="30" t="s">
        <v>95</v>
      </c>
      <c r="D223" s="21">
        <v>0</v>
      </c>
      <c r="F223" s="21">
        <v>0</v>
      </c>
      <c r="H223" s="21">
        <v>0</v>
      </c>
      <c r="J223" s="21">
        <v>0</v>
      </c>
    </row>
    <row r="224" spans="1:10" ht="25.5" customHeight="1">
      <c r="A224" s="15" t="s">
        <v>249</v>
      </c>
      <c r="B224" s="15"/>
      <c r="C224" s="31" t="s">
        <v>250</v>
      </c>
      <c r="D224" s="35">
        <f>D225</f>
        <v>2038300</v>
      </c>
      <c r="E224" s="35"/>
      <c r="F224" s="35">
        <f>F225</f>
        <v>2038300</v>
      </c>
      <c r="G224" s="35"/>
      <c r="H224" s="35">
        <f>H225</f>
        <v>2038300</v>
      </c>
      <c r="I224" s="35"/>
      <c r="J224" s="35">
        <f>J225</f>
        <v>2038300</v>
      </c>
    </row>
    <row r="225" spans="1:10" ht="12.75" customHeight="1">
      <c r="A225" s="15" t="s">
        <v>251</v>
      </c>
      <c r="B225" s="15"/>
      <c r="C225" s="31" t="s">
        <v>252</v>
      </c>
      <c r="D225" s="35">
        <f>D226+D227</f>
        <v>2038300</v>
      </c>
      <c r="E225" s="35"/>
      <c r="F225" s="35">
        <f>F226+F227</f>
        <v>2038300</v>
      </c>
      <c r="G225" s="35"/>
      <c r="H225" s="35">
        <f>H226+H227</f>
        <v>2038300</v>
      </c>
      <c r="I225" s="35"/>
      <c r="J225" s="35">
        <f>J226+J227</f>
        <v>2038300</v>
      </c>
    </row>
    <row r="226" spans="1:10" ht="54" customHeight="1">
      <c r="A226" s="15"/>
      <c r="B226" s="15">
        <v>100</v>
      </c>
      <c r="C226" s="30" t="s">
        <v>77</v>
      </c>
      <c r="D226" s="35">
        <v>1914000</v>
      </c>
      <c r="E226" s="35"/>
      <c r="F226" s="35">
        <v>1914000</v>
      </c>
      <c r="G226" s="35"/>
      <c r="H226" s="35">
        <v>1914000</v>
      </c>
      <c r="I226" s="35"/>
      <c r="J226" s="35">
        <v>1914000</v>
      </c>
    </row>
    <row r="227" spans="1:10" ht="33" customHeight="1">
      <c r="A227" s="15"/>
      <c r="B227" s="37" t="s">
        <v>94</v>
      </c>
      <c r="C227" s="22" t="s">
        <v>23</v>
      </c>
      <c r="D227" s="35">
        <v>124300</v>
      </c>
      <c r="E227" s="35"/>
      <c r="F227" s="35">
        <v>124300</v>
      </c>
      <c r="G227" s="35"/>
      <c r="H227" s="35">
        <v>124300</v>
      </c>
      <c r="I227" s="35"/>
      <c r="J227" s="35">
        <v>124300</v>
      </c>
    </row>
    <row r="228" spans="1:10" ht="12.75" customHeight="1">
      <c r="A228" s="15" t="s">
        <v>253</v>
      </c>
      <c r="B228" s="15"/>
      <c r="C228" s="31" t="s">
        <v>254</v>
      </c>
      <c r="D228" s="46">
        <f>D229</f>
        <v>1585560</v>
      </c>
      <c r="E228" s="46"/>
      <c r="F228" s="46">
        <f>F229</f>
        <v>1585560</v>
      </c>
      <c r="G228" s="46"/>
      <c r="H228" s="46">
        <f>H229</f>
        <v>1585560</v>
      </c>
      <c r="I228" s="46"/>
      <c r="J228" s="46">
        <f>J229</f>
        <v>1585560</v>
      </c>
    </row>
    <row r="229" spans="1:10" ht="12.75" customHeight="1">
      <c r="A229" s="15" t="s">
        <v>255</v>
      </c>
      <c r="B229" s="15"/>
      <c r="C229" s="31" t="s">
        <v>256</v>
      </c>
      <c r="D229" s="46">
        <f>D230+D231+D232</f>
        <v>1585560</v>
      </c>
      <c r="E229" s="46"/>
      <c r="F229" s="46">
        <f>F230+F231+F232</f>
        <v>1585560</v>
      </c>
      <c r="G229" s="46"/>
      <c r="H229" s="46">
        <f>H230+H231+H232</f>
        <v>1585560</v>
      </c>
      <c r="I229" s="46"/>
      <c r="J229" s="46">
        <f>J230+J231+J232</f>
        <v>1585560</v>
      </c>
    </row>
    <row r="230" spans="1:10" ht="48" customHeight="1">
      <c r="A230" s="15"/>
      <c r="B230" s="15">
        <v>100</v>
      </c>
      <c r="C230" s="30" t="s">
        <v>77</v>
      </c>
      <c r="D230" s="46">
        <v>926500</v>
      </c>
      <c r="E230" s="46"/>
      <c r="F230" s="46">
        <v>926500</v>
      </c>
      <c r="G230" s="46"/>
      <c r="H230" s="46">
        <v>926500</v>
      </c>
      <c r="I230" s="46"/>
      <c r="J230" s="46">
        <v>926500</v>
      </c>
    </row>
    <row r="231" spans="1:10" ht="36.75" customHeight="1">
      <c r="A231" s="15"/>
      <c r="B231" s="37" t="s">
        <v>94</v>
      </c>
      <c r="C231" s="22" t="s">
        <v>23</v>
      </c>
      <c r="D231" s="46">
        <v>645060</v>
      </c>
      <c r="E231" s="46"/>
      <c r="F231" s="46">
        <v>645060</v>
      </c>
      <c r="G231" s="46"/>
      <c r="H231" s="46">
        <v>645060</v>
      </c>
      <c r="I231" s="46"/>
      <c r="J231" s="46">
        <v>645060</v>
      </c>
    </row>
    <row r="232" spans="1:10" ht="12.75" customHeight="1">
      <c r="A232" s="15"/>
      <c r="B232" s="15">
        <v>800</v>
      </c>
      <c r="C232" s="30" t="s">
        <v>257</v>
      </c>
      <c r="D232" s="46">
        <v>14000</v>
      </c>
      <c r="E232" s="46"/>
      <c r="F232" s="46">
        <v>14000</v>
      </c>
      <c r="G232" s="46"/>
      <c r="H232" s="46">
        <v>14000</v>
      </c>
      <c r="I232" s="46"/>
      <c r="J232" s="46">
        <v>14000</v>
      </c>
    </row>
    <row r="233" spans="1:10" ht="75.75" customHeight="1">
      <c r="A233" s="15" t="s">
        <v>258</v>
      </c>
      <c r="B233" s="15"/>
      <c r="C233" s="31" t="s">
        <v>259</v>
      </c>
      <c r="D233" s="21">
        <f aca="true" t="shared" si="14" ref="D233:J234">D234</f>
        <v>1052700</v>
      </c>
      <c r="E233" s="21">
        <f t="shared" si="14"/>
        <v>19.5</v>
      </c>
      <c r="F233" s="21">
        <f t="shared" si="14"/>
        <v>1052719.5</v>
      </c>
      <c r="G233" s="21">
        <f t="shared" si="14"/>
        <v>0</v>
      </c>
      <c r="H233" s="21">
        <f t="shared" si="14"/>
        <v>1052719.5</v>
      </c>
      <c r="I233" s="21">
        <f t="shared" si="14"/>
        <v>0</v>
      </c>
      <c r="J233" s="21">
        <f t="shared" si="14"/>
        <v>1052719.5</v>
      </c>
    </row>
    <row r="234" spans="1:10" ht="63.75" customHeight="1">
      <c r="A234" s="15" t="s">
        <v>260</v>
      </c>
      <c r="B234" s="15"/>
      <c r="C234" s="31" t="s">
        <v>261</v>
      </c>
      <c r="D234" s="21">
        <f t="shared" si="14"/>
        <v>1052700</v>
      </c>
      <c r="E234" s="21">
        <f t="shared" si="14"/>
        <v>19.5</v>
      </c>
      <c r="F234" s="21">
        <f t="shared" si="14"/>
        <v>1052719.5</v>
      </c>
      <c r="G234" s="21">
        <f t="shared" si="14"/>
        <v>0</v>
      </c>
      <c r="H234" s="21">
        <f t="shared" si="14"/>
        <v>1052719.5</v>
      </c>
      <c r="I234" s="21">
        <f t="shared" si="14"/>
        <v>0</v>
      </c>
      <c r="J234" s="21">
        <f t="shared" si="14"/>
        <v>1052719.5</v>
      </c>
    </row>
    <row r="235" spans="1:10" ht="25.5" customHeight="1">
      <c r="A235" s="15"/>
      <c r="B235" s="15">
        <v>600</v>
      </c>
      <c r="C235" s="30" t="s">
        <v>72</v>
      </c>
      <c r="D235" s="21">
        <v>1052700</v>
      </c>
      <c r="E235" s="21">
        <v>19.5</v>
      </c>
      <c r="F235" s="21">
        <v>1052719.5</v>
      </c>
      <c r="G235" s="21"/>
      <c r="H235" s="21">
        <v>1052719.5</v>
      </c>
      <c r="I235" s="21"/>
      <c r="J235" s="21">
        <v>1052719.5</v>
      </c>
    </row>
    <row r="236" spans="1:10" ht="38.25" customHeight="1">
      <c r="A236" s="27" t="s">
        <v>262</v>
      </c>
      <c r="B236" s="27"/>
      <c r="C236" s="28" t="s">
        <v>263</v>
      </c>
      <c r="D236" s="29">
        <f>D237+D258+D277+D292+D301+D306+D317+D326+D329</f>
        <v>46651324</v>
      </c>
      <c r="E236" s="29">
        <f>E237+E258+E277+E292+E301+E306+E317+E326+E329</f>
        <v>3452413</v>
      </c>
      <c r="F236" s="29">
        <f aca="true" t="shared" si="15" ref="F236:F289">D236+E236</f>
        <v>50103737</v>
      </c>
      <c r="G236" s="29">
        <f>G237+G258+G277+G292+G301+G306+G317+G326+G329</f>
        <v>471000</v>
      </c>
      <c r="H236" s="29">
        <f aca="true" t="shared" si="16" ref="H236:H289">F236+G236</f>
        <v>50574737</v>
      </c>
      <c r="I236" s="29">
        <f>I237+I258+I277+I292+I301+I306+I317+I326+I329</f>
        <v>100000</v>
      </c>
      <c r="J236" s="29">
        <f aca="true" t="shared" si="17" ref="J236:J337">H236+I236</f>
        <v>50674737</v>
      </c>
    </row>
    <row r="237" spans="1:10" ht="33" customHeight="1">
      <c r="A237" s="15" t="s">
        <v>264</v>
      </c>
      <c r="B237" s="15"/>
      <c r="C237" s="30" t="s">
        <v>265</v>
      </c>
      <c r="D237" s="21">
        <f>D238+D240+D242+D244</f>
        <v>43117500</v>
      </c>
      <c r="E237" s="21"/>
      <c r="F237" s="21">
        <f t="shared" si="15"/>
        <v>43117500</v>
      </c>
      <c r="G237" s="21"/>
      <c r="H237" s="21">
        <f t="shared" si="16"/>
        <v>43117500</v>
      </c>
      <c r="I237" s="21"/>
      <c r="J237" s="21">
        <f t="shared" si="17"/>
        <v>43117500</v>
      </c>
    </row>
    <row r="238" spans="1:10" ht="25.5" customHeight="1">
      <c r="A238" s="15" t="s">
        <v>266</v>
      </c>
      <c r="B238" s="15"/>
      <c r="C238" s="30" t="s">
        <v>267</v>
      </c>
      <c r="D238" s="21">
        <f>D239</f>
        <v>26391800</v>
      </c>
      <c r="E238" s="21"/>
      <c r="F238" s="21">
        <f t="shared" si="15"/>
        <v>26391800</v>
      </c>
      <c r="G238" s="21"/>
      <c r="H238" s="21">
        <f t="shared" si="16"/>
        <v>26391800</v>
      </c>
      <c r="I238" s="21"/>
      <c r="J238" s="21">
        <f t="shared" si="17"/>
        <v>26391800</v>
      </c>
    </row>
    <row r="239" spans="1:10" ht="26.25" customHeight="1">
      <c r="A239" s="15"/>
      <c r="B239" s="15">
        <v>600</v>
      </c>
      <c r="C239" s="30" t="s">
        <v>72</v>
      </c>
      <c r="D239" s="21">
        <v>26391800</v>
      </c>
      <c r="E239" s="21"/>
      <c r="F239" s="21">
        <f t="shared" si="15"/>
        <v>26391800</v>
      </c>
      <c r="G239" s="21"/>
      <c r="H239" s="21">
        <f t="shared" si="16"/>
        <v>26391800</v>
      </c>
      <c r="I239" s="21"/>
      <c r="J239" s="21">
        <f t="shared" si="17"/>
        <v>26391800</v>
      </c>
    </row>
    <row r="240" spans="1:10" ht="39.75" customHeight="1">
      <c r="A240" s="15" t="s">
        <v>268</v>
      </c>
      <c r="B240" s="15"/>
      <c r="C240" s="30" t="s">
        <v>269</v>
      </c>
      <c r="D240" s="21">
        <f>D241</f>
        <v>1953200</v>
      </c>
      <c r="E240" s="21"/>
      <c r="F240" s="21">
        <f t="shared" si="15"/>
        <v>1953200</v>
      </c>
      <c r="G240" s="21"/>
      <c r="H240" s="21">
        <f t="shared" si="16"/>
        <v>1953200</v>
      </c>
      <c r="I240" s="21"/>
      <c r="J240" s="21">
        <f t="shared" si="17"/>
        <v>1953200</v>
      </c>
    </row>
    <row r="241" spans="1:10" ht="26.25" customHeight="1">
      <c r="A241" s="15"/>
      <c r="B241" s="15">
        <v>600</v>
      </c>
      <c r="C241" s="30" t="s">
        <v>72</v>
      </c>
      <c r="D241" s="21">
        <v>1953200</v>
      </c>
      <c r="E241" s="21"/>
      <c r="F241" s="21">
        <f t="shared" si="15"/>
        <v>1953200</v>
      </c>
      <c r="G241" s="21"/>
      <c r="H241" s="21">
        <f t="shared" si="16"/>
        <v>1953200</v>
      </c>
      <c r="I241" s="21"/>
      <c r="J241" s="21">
        <f t="shared" si="17"/>
        <v>1953200</v>
      </c>
    </row>
    <row r="242" spans="1:10" ht="26.25" customHeight="1">
      <c r="A242" s="15" t="s">
        <v>270</v>
      </c>
      <c r="B242" s="15"/>
      <c r="C242" s="30" t="s">
        <v>271</v>
      </c>
      <c r="D242" s="21">
        <f>D243</f>
        <v>6250500</v>
      </c>
      <c r="E242" s="21"/>
      <c r="F242" s="21">
        <f t="shared" si="15"/>
        <v>6250500</v>
      </c>
      <c r="G242" s="21"/>
      <c r="H242" s="21">
        <f t="shared" si="16"/>
        <v>6250500</v>
      </c>
      <c r="I242" s="21"/>
      <c r="J242" s="21">
        <f t="shared" si="17"/>
        <v>6250500</v>
      </c>
    </row>
    <row r="243" spans="1:10" ht="26.25" customHeight="1">
      <c r="A243" s="15"/>
      <c r="B243" s="15">
        <v>600</v>
      </c>
      <c r="C243" s="30" t="s">
        <v>72</v>
      </c>
      <c r="D243" s="21">
        <v>6250500</v>
      </c>
      <c r="E243" s="21"/>
      <c r="F243" s="21">
        <f t="shared" si="15"/>
        <v>6250500</v>
      </c>
      <c r="G243" s="21"/>
      <c r="H243" s="21">
        <f t="shared" si="16"/>
        <v>6250500</v>
      </c>
      <c r="I243" s="21"/>
      <c r="J243" s="21">
        <f t="shared" si="17"/>
        <v>6250500</v>
      </c>
    </row>
    <row r="244" spans="1:10" ht="26.25" customHeight="1">
      <c r="A244" s="15" t="s">
        <v>272</v>
      </c>
      <c r="B244" s="15"/>
      <c r="C244" s="30" t="s">
        <v>273</v>
      </c>
      <c r="D244" s="21">
        <f>D245</f>
        <v>8522000</v>
      </c>
      <c r="E244" s="21"/>
      <c r="F244" s="21">
        <f t="shared" si="15"/>
        <v>8522000</v>
      </c>
      <c r="G244" s="21"/>
      <c r="H244" s="21">
        <f t="shared" si="16"/>
        <v>8522000</v>
      </c>
      <c r="I244" s="21"/>
      <c r="J244" s="21">
        <f t="shared" si="17"/>
        <v>8522000</v>
      </c>
    </row>
    <row r="245" spans="1:10" ht="26.25" customHeight="1">
      <c r="A245" s="15"/>
      <c r="B245" s="15">
        <v>600</v>
      </c>
      <c r="C245" s="30" t="s">
        <v>72</v>
      </c>
      <c r="D245" s="21">
        <v>8522000</v>
      </c>
      <c r="E245" s="21"/>
      <c r="F245" s="21">
        <f t="shared" si="15"/>
        <v>8522000</v>
      </c>
      <c r="G245" s="21"/>
      <c r="H245" s="21">
        <f t="shared" si="16"/>
        <v>8522000</v>
      </c>
      <c r="I245" s="21"/>
      <c r="J245" s="21">
        <f t="shared" si="17"/>
        <v>8522000</v>
      </c>
    </row>
    <row r="246" spans="1:10" ht="59.25" customHeight="1" hidden="1">
      <c r="A246" s="15" t="s">
        <v>274</v>
      </c>
      <c r="B246" s="15"/>
      <c r="C246" s="47" t="s">
        <v>275</v>
      </c>
      <c r="D246" s="21">
        <f>D247+D248</f>
        <v>0</v>
      </c>
      <c r="F246" s="21">
        <f t="shared" si="15"/>
        <v>0</v>
      </c>
      <c r="H246" s="21">
        <f t="shared" si="16"/>
        <v>0</v>
      </c>
      <c r="J246" s="21">
        <f t="shared" si="17"/>
        <v>0</v>
      </c>
    </row>
    <row r="247" spans="1:10" ht="18" customHeight="1" hidden="1">
      <c r="A247" s="15"/>
      <c r="B247" s="15">
        <v>300</v>
      </c>
      <c r="C247" s="30" t="s">
        <v>119</v>
      </c>
      <c r="D247" s="21"/>
      <c r="F247" s="21">
        <f t="shared" si="15"/>
        <v>0</v>
      </c>
      <c r="H247" s="21">
        <f t="shared" si="16"/>
        <v>0</v>
      </c>
      <c r="J247" s="21">
        <f t="shared" si="17"/>
        <v>0</v>
      </c>
    </row>
    <row r="248" spans="1:10" ht="26.25" customHeight="1" hidden="1">
      <c r="A248" s="15"/>
      <c r="B248" s="15">
        <v>600</v>
      </c>
      <c r="C248" s="30" t="s">
        <v>72</v>
      </c>
      <c r="D248" s="21"/>
      <c r="F248" s="21">
        <f t="shared" si="15"/>
        <v>0</v>
      </c>
      <c r="H248" s="21">
        <f t="shared" si="16"/>
        <v>0</v>
      </c>
      <c r="J248" s="21">
        <f t="shared" si="17"/>
        <v>0</v>
      </c>
    </row>
    <row r="249" spans="1:10" ht="26.25" customHeight="1" hidden="1">
      <c r="A249" s="15" t="s">
        <v>276</v>
      </c>
      <c r="B249" s="15"/>
      <c r="C249" s="30" t="s">
        <v>132</v>
      </c>
      <c r="D249" s="21">
        <f>D250</f>
        <v>15000</v>
      </c>
      <c r="F249" s="21">
        <f t="shared" si="15"/>
        <v>15000</v>
      </c>
      <c r="H249" s="21">
        <f t="shared" si="16"/>
        <v>15000</v>
      </c>
      <c r="J249" s="21">
        <f t="shared" si="17"/>
        <v>15000</v>
      </c>
    </row>
    <row r="250" spans="1:10" ht="26.25" customHeight="1" hidden="1">
      <c r="A250" s="15"/>
      <c r="B250" s="15">
        <v>600</v>
      </c>
      <c r="C250" s="30" t="s">
        <v>72</v>
      </c>
      <c r="D250" s="21">
        <v>15000</v>
      </c>
      <c r="F250" s="21">
        <f t="shared" si="15"/>
        <v>15000</v>
      </c>
      <c r="H250" s="21">
        <f t="shared" si="16"/>
        <v>15000</v>
      </c>
      <c r="J250" s="21">
        <f t="shared" si="17"/>
        <v>15000</v>
      </c>
    </row>
    <row r="251" spans="1:10" ht="41.25" customHeight="1" hidden="1">
      <c r="A251" s="15" t="s">
        <v>277</v>
      </c>
      <c r="B251" s="15"/>
      <c r="C251" s="30" t="s">
        <v>134</v>
      </c>
      <c r="D251" s="21">
        <f>D252</f>
        <v>20000</v>
      </c>
      <c r="F251" s="21">
        <f t="shared" si="15"/>
        <v>20000</v>
      </c>
      <c r="H251" s="21">
        <f t="shared" si="16"/>
        <v>20000</v>
      </c>
      <c r="J251" s="21">
        <f t="shared" si="17"/>
        <v>20000</v>
      </c>
    </row>
    <row r="252" spans="1:10" ht="26.25" customHeight="1" hidden="1">
      <c r="A252" s="15"/>
      <c r="B252" s="15">
        <v>600</v>
      </c>
      <c r="C252" s="30" t="s">
        <v>72</v>
      </c>
      <c r="D252" s="21">
        <v>20000</v>
      </c>
      <c r="F252" s="21">
        <f t="shared" si="15"/>
        <v>20000</v>
      </c>
      <c r="H252" s="21">
        <f t="shared" si="16"/>
        <v>20000</v>
      </c>
      <c r="J252" s="21">
        <f t="shared" si="17"/>
        <v>20000</v>
      </c>
    </row>
    <row r="253" spans="1:10" ht="26.25" customHeight="1" hidden="1">
      <c r="A253" s="15" t="s">
        <v>278</v>
      </c>
      <c r="B253" s="15"/>
      <c r="C253" s="30" t="s">
        <v>132</v>
      </c>
      <c r="D253" s="21"/>
      <c r="F253" s="21">
        <f t="shared" si="15"/>
        <v>0</v>
      </c>
      <c r="H253" s="21">
        <f t="shared" si="16"/>
        <v>0</v>
      </c>
      <c r="J253" s="21">
        <f t="shared" si="17"/>
        <v>0</v>
      </c>
    </row>
    <row r="254" spans="1:10" ht="26.25" customHeight="1" hidden="1">
      <c r="A254" s="15"/>
      <c r="B254" s="15">
        <v>600</v>
      </c>
      <c r="C254" s="30" t="s">
        <v>72</v>
      </c>
      <c r="D254" s="21"/>
      <c r="F254" s="21">
        <f t="shared" si="15"/>
        <v>0</v>
      </c>
      <c r="H254" s="21">
        <f t="shared" si="16"/>
        <v>0</v>
      </c>
      <c r="J254" s="21">
        <f t="shared" si="17"/>
        <v>0</v>
      </c>
    </row>
    <row r="255" spans="1:10" ht="26.25" customHeight="1" hidden="1">
      <c r="A255" s="15" t="s">
        <v>279</v>
      </c>
      <c r="B255" s="15"/>
      <c r="C255" s="30" t="s">
        <v>280</v>
      </c>
      <c r="D255" s="21">
        <f>D256</f>
        <v>0</v>
      </c>
      <c r="F255" s="21">
        <f t="shared" si="15"/>
        <v>0</v>
      </c>
      <c r="H255" s="21">
        <f t="shared" si="16"/>
        <v>0</v>
      </c>
      <c r="J255" s="21">
        <f t="shared" si="17"/>
        <v>0</v>
      </c>
    </row>
    <row r="256" spans="1:10" ht="21.75" customHeight="1" hidden="1">
      <c r="A256" s="15" t="s">
        <v>281</v>
      </c>
      <c r="B256" s="15"/>
      <c r="C256" s="30" t="s">
        <v>282</v>
      </c>
      <c r="D256" s="21">
        <v>0</v>
      </c>
      <c r="F256" s="21">
        <f t="shared" si="15"/>
        <v>0</v>
      </c>
      <c r="H256" s="21">
        <f t="shared" si="16"/>
        <v>0</v>
      </c>
      <c r="J256" s="21">
        <f t="shared" si="17"/>
        <v>0</v>
      </c>
    </row>
    <row r="257" spans="1:10" ht="26.25" customHeight="1" hidden="1">
      <c r="A257" s="15"/>
      <c r="B257" s="15">
        <v>600</v>
      </c>
      <c r="C257" s="30" t="s">
        <v>72</v>
      </c>
      <c r="D257" s="21">
        <v>0</v>
      </c>
      <c r="F257" s="21">
        <f t="shared" si="15"/>
        <v>0</v>
      </c>
      <c r="H257" s="21">
        <f t="shared" si="16"/>
        <v>0</v>
      </c>
      <c r="J257" s="21">
        <f t="shared" si="17"/>
        <v>0</v>
      </c>
    </row>
    <row r="258" spans="1:10" ht="30" customHeight="1">
      <c r="A258" s="15" t="s">
        <v>283</v>
      </c>
      <c r="B258" s="15"/>
      <c r="C258" s="30" t="s">
        <v>284</v>
      </c>
      <c r="D258" s="21">
        <f>D259+D261+D263+D267+D269+D271+D273+D275+D265</f>
        <v>200000</v>
      </c>
      <c r="E258" s="21"/>
      <c r="F258" s="21">
        <f t="shared" si="15"/>
        <v>200000</v>
      </c>
      <c r="G258" s="21"/>
      <c r="H258" s="21">
        <f t="shared" si="16"/>
        <v>200000</v>
      </c>
      <c r="I258" s="21"/>
      <c r="J258" s="21">
        <f t="shared" si="17"/>
        <v>200000</v>
      </c>
    </row>
    <row r="259" spans="1:10" ht="21.75" customHeight="1">
      <c r="A259" s="15" t="s">
        <v>285</v>
      </c>
      <c r="B259" s="15"/>
      <c r="C259" s="30" t="s">
        <v>286</v>
      </c>
      <c r="D259" s="21">
        <f>D260</f>
        <v>55300</v>
      </c>
      <c r="E259" s="21"/>
      <c r="F259" s="21">
        <f t="shared" si="15"/>
        <v>55300</v>
      </c>
      <c r="G259" s="21"/>
      <c r="H259" s="21">
        <f t="shared" si="16"/>
        <v>55300</v>
      </c>
      <c r="I259" s="21"/>
      <c r="J259" s="21">
        <f t="shared" si="17"/>
        <v>55300</v>
      </c>
    </row>
    <row r="260" spans="1:10" ht="27" customHeight="1">
      <c r="A260" s="15"/>
      <c r="B260" s="15">
        <v>600</v>
      </c>
      <c r="C260" s="30" t="s">
        <v>72</v>
      </c>
      <c r="D260" s="21">
        <v>55300</v>
      </c>
      <c r="E260" s="21"/>
      <c r="F260" s="21">
        <f t="shared" si="15"/>
        <v>55300</v>
      </c>
      <c r="G260" s="21"/>
      <c r="H260" s="21">
        <f t="shared" si="16"/>
        <v>55300</v>
      </c>
      <c r="I260" s="21"/>
      <c r="J260" s="21">
        <f t="shared" si="17"/>
        <v>55300</v>
      </c>
    </row>
    <row r="261" spans="1:10" ht="27" customHeight="1">
      <c r="A261" s="15" t="s">
        <v>287</v>
      </c>
      <c r="B261" s="15"/>
      <c r="C261" s="30" t="s">
        <v>288</v>
      </c>
      <c r="D261" s="21">
        <f>D262</f>
        <v>30000</v>
      </c>
      <c r="E261" s="21"/>
      <c r="F261" s="21">
        <f t="shared" si="15"/>
        <v>30000</v>
      </c>
      <c r="G261" s="21"/>
      <c r="H261" s="21">
        <f t="shared" si="16"/>
        <v>30000</v>
      </c>
      <c r="I261" s="21"/>
      <c r="J261" s="21">
        <f t="shared" si="17"/>
        <v>30000</v>
      </c>
    </row>
    <row r="262" spans="1:10" ht="27" customHeight="1">
      <c r="A262" s="15"/>
      <c r="B262" s="15">
        <v>600</v>
      </c>
      <c r="C262" s="30" t="s">
        <v>72</v>
      </c>
      <c r="D262" s="21">
        <v>30000</v>
      </c>
      <c r="E262" s="21"/>
      <c r="F262" s="21">
        <f t="shared" si="15"/>
        <v>30000</v>
      </c>
      <c r="G262" s="21"/>
      <c r="H262" s="21">
        <f t="shared" si="16"/>
        <v>30000</v>
      </c>
      <c r="I262" s="21"/>
      <c r="J262" s="21">
        <f t="shared" si="17"/>
        <v>30000</v>
      </c>
    </row>
    <row r="263" spans="1:10" ht="27" customHeight="1">
      <c r="A263" s="15" t="s">
        <v>289</v>
      </c>
      <c r="B263" s="15"/>
      <c r="C263" s="30" t="s">
        <v>290</v>
      </c>
      <c r="D263" s="21">
        <f>D264</f>
        <v>30000</v>
      </c>
      <c r="E263" s="21"/>
      <c r="F263" s="21">
        <f t="shared" si="15"/>
        <v>30000</v>
      </c>
      <c r="G263" s="21"/>
      <c r="H263" s="21">
        <f t="shared" si="16"/>
        <v>30000</v>
      </c>
      <c r="I263" s="21"/>
      <c r="J263" s="21">
        <f t="shared" si="17"/>
        <v>30000</v>
      </c>
    </row>
    <row r="264" spans="1:10" ht="27" customHeight="1">
      <c r="A264" s="15"/>
      <c r="B264" s="15">
        <v>600</v>
      </c>
      <c r="C264" s="30" t="s">
        <v>72</v>
      </c>
      <c r="D264" s="21">
        <v>30000</v>
      </c>
      <c r="E264" s="21"/>
      <c r="F264" s="21">
        <f t="shared" si="15"/>
        <v>30000</v>
      </c>
      <c r="G264" s="21"/>
      <c r="H264" s="21">
        <f t="shared" si="16"/>
        <v>30000</v>
      </c>
      <c r="I264" s="21"/>
      <c r="J264" s="21">
        <f t="shared" si="17"/>
        <v>30000</v>
      </c>
    </row>
    <row r="265" spans="1:10" ht="27" customHeight="1">
      <c r="A265" s="15" t="s">
        <v>291</v>
      </c>
      <c r="B265" s="15"/>
      <c r="C265" s="30" t="s">
        <v>292</v>
      </c>
      <c r="D265" s="21">
        <f>D266</f>
        <v>84700</v>
      </c>
      <c r="E265" s="21"/>
      <c r="F265" s="21">
        <f t="shared" si="15"/>
        <v>84700</v>
      </c>
      <c r="G265" s="21"/>
      <c r="H265" s="21">
        <f t="shared" si="16"/>
        <v>84700</v>
      </c>
      <c r="I265" s="21"/>
      <c r="J265" s="21">
        <f t="shared" si="17"/>
        <v>84700</v>
      </c>
    </row>
    <row r="266" spans="1:10" ht="26.25" customHeight="1">
      <c r="A266" s="15"/>
      <c r="B266" s="15">
        <v>600</v>
      </c>
      <c r="C266" s="30" t="s">
        <v>72</v>
      </c>
      <c r="D266" s="21">
        <v>84700</v>
      </c>
      <c r="E266" s="21"/>
      <c r="F266" s="21">
        <f t="shared" si="15"/>
        <v>84700</v>
      </c>
      <c r="G266" s="21"/>
      <c r="H266" s="21">
        <f t="shared" si="16"/>
        <v>84700</v>
      </c>
      <c r="I266" s="21"/>
      <c r="J266" s="21">
        <f t="shared" si="17"/>
        <v>84700</v>
      </c>
    </row>
    <row r="267" spans="1:10" ht="27" customHeight="1" hidden="1">
      <c r="A267" s="15" t="s">
        <v>293</v>
      </c>
      <c r="B267" s="15"/>
      <c r="C267" s="30" t="s">
        <v>294</v>
      </c>
      <c r="D267" s="21">
        <f>D268</f>
        <v>0</v>
      </c>
      <c r="F267" s="21">
        <f t="shared" si="15"/>
        <v>0</v>
      </c>
      <c r="H267" s="21">
        <f t="shared" si="16"/>
        <v>0</v>
      </c>
      <c r="J267" s="21">
        <f t="shared" si="17"/>
        <v>0</v>
      </c>
    </row>
    <row r="268" spans="1:10" ht="27" customHeight="1" hidden="1">
      <c r="A268" s="15"/>
      <c r="B268" s="15">
        <v>600</v>
      </c>
      <c r="C268" s="30" t="s">
        <v>72</v>
      </c>
      <c r="D268" s="21"/>
      <c r="F268" s="21">
        <f t="shared" si="15"/>
        <v>0</v>
      </c>
      <c r="H268" s="21">
        <f t="shared" si="16"/>
        <v>0</v>
      </c>
      <c r="J268" s="21">
        <f t="shared" si="17"/>
        <v>0</v>
      </c>
    </row>
    <row r="269" spans="1:10" ht="27" customHeight="1" hidden="1">
      <c r="A269" s="15" t="s">
        <v>291</v>
      </c>
      <c r="B269" s="15"/>
      <c r="C269" s="48" t="s">
        <v>295</v>
      </c>
      <c r="D269" s="21">
        <f>D270</f>
        <v>0</v>
      </c>
      <c r="F269" s="21">
        <f t="shared" si="15"/>
        <v>0</v>
      </c>
      <c r="H269" s="21">
        <f t="shared" si="16"/>
        <v>0</v>
      </c>
      <c r="J269" s="21">
        <f t="shared" si="17"/>
        <v>0</v>
      </c>
    </row>
    <row r="270" spans="1:10" ht="27" customHeight="1" hidden="1">
      <c r="A270" s="15"/>
      <c r="B270" s="15">
        <v>600</v>
      </c>
      <c r="C270" s="30" t="s">
        <v>72</v>
      </c>
      <c r="D270" s="21"/>
      <c r="F270" s="21">
        <f t="shared" si="15"/>
        <v>0</v>
      </c>
      <c r="H270" s="21">
        <f t="shared" si="16"/>
        <v>0</v>
      </c>
      <c r="J270" s="21">
        <f t="shared" si="17"/>
        <v>0</v>
      </c>
    </row>
    <row r="271" spans="1:10" ht="27" customHeight="1" hidden="1">
      <c r="A271" s="15" t="s">
        <v>291</v>
      </c>
      <c r="B271" s="15"/>
      <c r="C271" s="48" t="s">
        <v>296</v>
      </c>
      <c r="D271" s="21">
        <f>D272</f>
        <v>0</v>
      </c>
      <c r="F271" s="21">
        <f t="shared" si="15"/>
        <v>0</v>
      </c>
      <c r="H271" s="21">
        <f t="shared" si="16"/>
        <v>0</v>
      </c>
      <c r="J271" s="21">
        <f t="shared" si="17"/>
        <v>0</v>
      </c>
    </row>
    <row r="272" spans="1:10" ht="27" customHeight="1" hidden="1">
      <c r="A272" s="15"/>
      <c r="B272" s="15">
        <v>600</v>
      </c>
      <c r="C272" s="30" t="s">
        <v>72</v>
      </c>
      <c r="D272" s="21"/>
      <c r="F272" s="21">
        <f t="shared" si="15"/>
        <v>0</v>
      </c>
      <c r="H272" s="21">
        <f t="shared" si="16"/>
        <v>0</v>
      </c>
      <c r="J272" s="21">
        <f t="shared" si="17"/>
        <v>0</v>
      </c>
    </row>
    <row r="273" spans="1:10" ht="27" customHeight="1" hidden="1">
      <c r="A273" s="15" t="s">
        <v>291</v>
      </c>
      <c r="B273" s="15"/>
      <c r="C273" s="48" t="s">
        <v>297</v>
      </c>
      <c r="D273" s="21">
        <f>D274</f>
        <v>0</v>
      </c>
      <c r="F273" s="21">
        <f t="shared" si="15"/>
        <v>0</v>
      </c>
      <c r="H273" s="21">
        <f t="shared" si="16"/>
        <v>0</v>
      </c>
      <c r="J273" s="21">
        <f t="shared" si="17"/>
        <v>0</v>
      </c>
    </row>
    <row r="274" spans="1:10" ht="27" customHeight="1" hidden="1">
      <c r="A274" s="15"/>
      <c r="B274" s="15">
        <v>600</v>
      </c>
      <c r="C274" s="30" t="s">
        <v>72</v>
      </c>
      <c r="D274" s="21"/>
      <c r="F274" s="21">
        <f t="shared" si="15"/>
        <v>0</v>
      </c>
      <c r="H274" s="21">
        <f t="shared" si="16"/>
        <v>0</v>
      </c>
      <c r="J274" s="21">
        <f t="shared" si="17"/>
        <v>0</v>
      </c>
    </row>
    <row r="275" spans="1:10" ht="27" customHeight="1" hidden="1">
      <c r="A275" s="15" t="s">
        <v>291</v>
      </c>
      <c r="B275" s="15"/>
      <c r="C275" s="48" t="s">
        <v>297</v>
      </c>
      <c r="D275" s="21">
        <f>D276</f>
        <v>0</v>
      </c>
      <c r="F275" s="21">
        <f t="shared" si="15"/>
        <v>0</v>
      </c>
      <c r="H275" s="21">
        <f t="shared" si="16"/>
        <v>0</v>
      </c>
      <c r="J275" s="21">
        <f t="shared" si="17"/>
        <v>0</v>
      </c>
    </row>
    <row r="276" spans="1:10" ht="27" customHeight="1" hidden="1">
      <c r="A276" s="15"/>
      <c r="B276" s="15">
        <v>600</v>
      </c>
      <c r="C276" s="30" t="s">
        <v>72</v>
      </c>
      <c r="D276" s="21"/>
      <c r="F276" s="21">
        <f t="shared" si="15"/>
        <v>0</v>
      </c>
      <c r="H276" s="21">
        <f t="shared" si="16"/>
        <v>0</v>
      </c>
      <c r="J276" s="21">
        <f t="shared" si="17"/>
        <v>0</v>
      </c>
    </row>
    <row r="277" spans="1:10" ht="27" customHeight="1">
      <c r="A277" s="15" t="s">
        <v>279</v>
      </c>
      <c r="B277" s="15"/>
      <c r="C277" s="30" t="s">
        <v>298</v>
      </c>
      <c r="D277" s="21">
        <f>D278+D280+D282+D284+D286+D288</f>
        <v>355000</v>
      </c>
      <c r="E277" s="21"/>
      <c r="F277" s="21">
        <f t="shared" si="15"/>
        <v>355000</v>
      </c>
      <c r="G277" s="21">
        <f>G280</f>
        <v>-25000</v>
      </c>
      <c r="H277" s="21">
        <f t="shared" si="16"/>
        <v>330000</v>
      </c>
      <c r="I277" s="21">
        <f>I280+I290</f>
        <v>100000</v>
      </c>
      <c r="J277" s="21">
        <f t="shared" si="17"/>
        <v>430000</v>
      </c>
    </row>
    <row r="278" spans="1:10" ht="27" customHeight="1" hidden="1">
      <c r="A278" s="15" t="s">
        <v>299</v>
      </c>
      <c r="B278" s="15"/>
      <c r="C278" s="30" t="s">
        <v>300</v>
      </c>
      <c r="D278" s="21">
        <f>D279</f>
        <v>0</v>
      </c>
      <c r="F278" s="21">
        <f t="shared" si="15"/>
        <v>0</v>
      </c>
      <c r="H278" s="21">
        <f t="shared" si="16"/>
        <v>0</v>
      </c>
      <c r="J278" s="21">
        <f t="shared" si="17"/>
        <v>0</v>
      </c>
    </row>
    <row r="279" spans="1:10" ht="27" customHeight="1" hidden="1">
      <c r="A279" s="15"/>
      <c r="B279" s="15">
        <v>600</v>
      </c>
      <c r="C279" s="30" t="s">
        <v>72</v>
      </c>
      <c r="D279" s="21">
        <v>0</v>
      </c>
      <c r="F279" s="21">
        <f t="shared" si="15"/>
        <v>0</v>
      </c>
      <c r="H279" s="21">
        <f t="shared" si="16"/>
        <v>0</v>
      </c>
      <c r="J279" s="21">
        <f t="shared" si="17"/>
        <v>0</v>
      </c>
    </row>
    <row r="280" spans="1:10" ht="20.25" customHeight="1">
      <c r="A280" s="15" t="s">
        <v>301</v>
      </c>
      <c r="B280" s="15"/>
      <c r="C280" s="30" t="s">
        <v>302</v>
      </c>
      <c r="D280" s="21">
        <f>D281</f>
        <v>25000</v>
      </c>
      <c r="E280" s="21"/>
      <c r="F280" s="21">
        <f t="shared" si="15"/>
        <v>25000</v>
      </c>
      <c r="G280" s="21">
        <f>G281</f>
        <v>-25000</v>
      </c>
      <c r="H280" s="21">
        <f t="shared" si="16"/>
        <v>0</v>
      </c>
      <c r="I280" s="21">
        <f>I281</f>
        <v>0</v>
      </c>
      <c r="J280" s="21">
        <f t="shared" si="17"/>
        <v>0</v>
      </c>
    </row>
    <row r="281" spans="1:10" ht="27" customHeight="1">
      <c r="A281" s="15"/>
      <c r="B281" s="15">
        <v>600</v>
      </c>
      <c r="C281" s="30" t="s">
        <v>72</v>
      </c>
      <c r="D281" s="21">
        <v>25000</v>
      </c>
      <c r="E281" s="21"/>
      <c r="F281" s="21">
        <f t="shared" si="15"/>
        <v>25000</v>
      </c>
      <c r="G281" s="21">
        <v>-25000</v>
      </c>
      <c r="H281" s="21">
        <f t="shared" si="16"/>
        <v>0</v>
      </c>
      <c r="I281" s="21"/>
      <c r="J281" s="21">
        <f t="shared" si="17"/>
        <v>0</v>
      </c>
    </row>
    <row r="282" spans="1:10" ht="27" customHeight="1">
      <c r="A282" s="15" t="s">
        <v>303</v>
      </c>
      <c r="B282" s="15"/>
      <c r="C282" s="30" t="s">
        <v>304</v>
      </c>
      <c r="D282" s="21">
        <f>D283</f>
        <v>172600</v>
      </c>
      <c r="E282" s="21"/>
      <c r="F282" s="21">
        <f t="shared" si="15"/>
        <v>172600</v>
      </c>
      <c r="G282" s="21"/>
      <c r="H282" s="21">
        <f t="shared" si="16"/>
        <v>172600</v>
      </c>
      <c r="I282" s="21"/>
      <c r="J282" s="21">
        <f t="shared" si="17"/>
        <v>172600</v>
      </c>
    </row>
    <row r="283" spans="1:10" ht="27" customHeight="1">
      <c r="A283" s="15"/>
      <c r="B283" s="15">
        <v>600</v>
      </c>
      <c r="C283" s="30" t="s">
        <v>72</v>
      </c>
      <c r="D283" s="21">
        <v>172600</v>
      </c>
      <c r="E283" s="21"/>
      <c r="F283" s="21">
        <f t="shared" si="15"/>
        <v>172600</v>
      </c>
      <c r="G283" s="21"/>
      <c r="H283" s="21">
        <f t="shared" si="16"/>
        <v>172600</v>
      </c>
      <c r="I283" s="21"/>
      <c r="J283" s="21">
        <f t="shared" si="17"/>
        <v>172600</v>
      </c>
    </row>
    <row r="284" spans="1:10" ht="24.75" customHeight="1">
      <c r="A284" s="15" t="s">
        <v>305</v>
      </c>
      <c r="B284" s="15"/>
      <c r="C284" s="30" t="s">
        <v>306</v>
      </c>
      <c r="D284" s="21">
        <f>D285</f>
        <v>117000</v>
      </c>
      <c r="E284" s="21"/>
      <c r="F284" s="21">
        <f t="shared" si="15"/>
        <v>117000</v>
      </c>
      <c r="G284" s="21"/>
      <c r="H284" s="21">
        <f t="shared" si="16"/>
        <v>117000</v>
      </c>
      <c r="I284" s="21"/>
      <c r="J284" s="21">
        <f t="shared" si="17"/>
        <v>117000</v>
      </c>
    </row>
    <row r="285" spans="1:10" ht="33.75" customHeight="1">
      <c r="A285" s="15"/>
      <c r="B285" s="15">
        <v>600</v>
      </c>
      <c r="C285" s="30" t="s">
        <v>72</v>
      </c>
      <c r="D285" s="21">
        <v>117000</v>
      </c>
      <c r="E285" s="21"/>
      <c r="F285" s="21">
        <f t="shared" si="15"/>
        <v>117000</v>
      </c>
      <c r="G285" s="21"/>
      <c r="H285" s="21">
        <f t="shared" si="16"/>
        <v>117000</v>
      </c>
      <c r="I285" s="21"/>
      <c r="J285" s="21">
        <f t="shared" si="17"/>
        <v>117000</v>
      </c>
    </row>
    <row r="286" spans="1:10" ht="21.75" customHeight="1">
      <c r="A286" s="15" t="s">
        <v>307</v>
      </c>
      <c r="B286" s="15"/>
      <c r="C286" s="31" t="s">
        <v>308</v>
      </c>
      <c r="D286" s="21">
        <f>D287</f>
        <v>40400</v>
      </c>
      <c r="E286" s="21"/>
      <c r="F286" s="21">
        <f t="shared" si="15"/>
        <v>40400</v>
      </c>
      <c r="G286" s="21"/>
      <c r="H286" s="21">
        <f t="shared" si="16"/>
        <v>40400</v>
      </c>
      <c r="I286" s="21"/>
      <c r="J286" s="21">
        <f t="shared" si="17"/>
        <v>40400</v>
      </c>
    </row>
    <row r="287" spans="1:10" ht="28.5" customHeight="1">
      <c r="A287" s="15"/>
      <c r="B287" s="15">
        <v>600</v>
      </c>
      <c r="C287" s="30" t="s">
        <v>72</v>
      </c>
      <c r="D287" s="21">
        <v>40400</v>
      </c>
      <c r="E287" s="21"/>
      <c r="F287" s="21">
        <f t="shared" si="15"/>
        <v>40400</v>
      </c>
      <c r="G287" s="21"/>
      <c r="H287" s="21">
        <f t="shared" si="16"/>
        <v>40400</v>
      </c>
      <c r="I287" s="21"/>
      <c r="J287" s="21">
        <f t="shared" si="17"/>
        <v>40400</v>
      </c>
    </row>
    <row r="288" spans="1:10" ht="16.5" customHeight="1" hidden="1">
      <c r="A288" s="15" t="s">
        <v>305</v>
      </c>
      <c r="B288" s="15"/>
      <c r="C288" s="31" t="s">
        <v>309</v>
      </c>
      <c r="D288" s="21">
        <f>D289</f>
        <v>0</v>
      </c>
      <c r="F288" s="21">
        <f t="shared" si="15"/>
        <v>0</v>
      </c>
      <c r="H288" s="21">
        <f t="shared" si="16"/>
        <v>0</v>
      </c>
      <c r="J288" s="21">
        <f t="shared" si="17"/>
        <v>0</v>
      </c>
    </row>
    <row r="289" spans="1:10" ht="15" customHeight="1" hidden="1">
      <c r="A289" s="15"/>
      <c r="B289" s="15">
        <v>600</v>
      </c>
      <c r="C289" s="30" t="s">
        <v>72</v>
      </c>
      <c r="D289" s="21">
        <v>0</v>
      </c>
      <c r="F289" s="21">
        <f t="shared" si="15"/>
        <v>0</v>
      </c>
      <c r="H289" s="21">
        <f t="shared" si="16"/>
        <v>0</v>
      </c>
      <c r="J289" s="21">
        <f t="shared" si="17"/>
        <v>0</v>
      </c>
    </row>
    <row r="290" spans="1:10" ht="40.5" customHeight="1">
      <c r="A290" s="15" t="s">
        <v>310</v>
      </c>
      <c r="B290" s="15"/>
      <c r="C290" s="31" t="s">
        <v>311</v>
      </c>
      <c r="D290" s="21"/>
      <c r="F290" s="21"/>
      <c r="H290" s="49"/>
      <c r="I290" s="21">
        <f>I291</f>
        <v>100000</v>
      </c>
      <c r="J290" s="21">
        <f t="shared" si="17"/>
        <v>100000</v>
      </c>
    </row>
    <row r="291" spans="1:10" ht="25.5" customHeight="1">
      <c r="A291" s="15"/>
      <c r="B291" s="15">
        <v>600</v>
      </c>
      <c r="C291" s="30" t="s">
        <v>72</v>
      </c>
      <c r="D291" s="21"/>
      <c r="F291" s="21"/>
      <c r="H291" s="49"/>
      <c r="I291" s="21">
        <v>100000</v>
      </c>
      <c r="J291" s="21">
        <f t="shared" si="17"/>
        <v>100000</v>
      </c>
    </row>
    <row r="292" spans="1:10" ht="21.75" customHeight="1">
      <c r="A292" s="15" t="s">
        <v>312</v>
      </c>
      <c r="B292" s="15"/>
      <c r="C292" s="30" t="s">
        <v>313</v>
      </c>
      <c r="D292" s="21">
        <f>D293+D295+D297+D299</f>
        <v>65000</v>
      </c>
      <c r="E292" s="21"/>
      <c r="F292" s="21">
        <f aca="true" t="shared" si="18" ref="F292:F319">D292+E292</f>
        <v>65000</v>
      </c>
      <c r="G292" s="21"/>
      <c r="H292" s="21">
        <f aca="true" t="shared" si="19" ref="H292:H337">F292+G292</f>
        <v>65000</v>
      </c>
      <c r="I292" s="50"/>
      <c r="J292" s="21">
        <f t="shared" si="17"/>
        <v>65000</v>
      </c>
    </row>
    <row r="293" spans="1:10" ht="33.75" customHeight="1">
      <c r="A293" s="15" t="s">
        <v>314</v>
      </c>
      <c r="B293" s="15"/>
      <c r="C293" s="30" t="s">
        <v>315</v>
      </c>
      <c r="D293" s="21">
        <f>D294</f>
        <v>15000</v>
      </c>
      <c r="E293" s="21"/>
      <c r="F293" s="21">
        <f t="shared" si="18"/>
        <v>15000</v>
      </c>
      <c r="G293" s="21"/>
      <c r="H293" s="21">
        <f t="shared" si="19"/>
        <v>15000</v>
      </c>
      <c r="I293" s="21"/>
      <c r="J293" s="21">
        <f t="shared" si="17"/>
        <v>15000</v>
      </c>
    </row>
    <row r="294" spans="1:10" ht="31.5" customHeight="1">
      <c r="A294" s="15"/>
      <c r="B294" s="37" t="s">
        <v>94</v>
      </c>
      <c r="C294" s="22" t="s">
        <v>23</v>
      </c>
      <c r="D294" s="21">
        <v>15000</v>
      </c>
      <c r="E294" s="21"/>
      <c r="F294" s="21">
        <f t="shared" si="18"/>
        <v>15000</v>
      </c>
      <c r="G294" s="21"/>
      <c r="H294" s="21">
        <f t="shared" si="19"/>
        <v>15000</v>
      </c>
      <c r="I294" s="21"/>
      <c r="J294" s="21">
        <f t="shared" si="17"/>
        <v>15000</v>
      </c>
    </row>
    <row r="295" spans="1:10" ht="15.75" customHeight="1">
      <c r="A295" s="15" t="s">
        <v>316</v>
      </c>
      <c r="B295" s="15"/>
      <c r="C295" s="30" t="s">
        <v>317</v>
      </c>
      <c r="D295" s="21">
        <f>D296</f>
        <v>50000</v>
      </c>
      <c r="E295" s="21"/>
      <c r="F295" s="21">
        <f t="shared" si="18"/>
        <v>50000</v>
      </c>
      <c r="G295" s="21"/>
      <c r="H295" s="21">
        <f t="shared" si="19"/>
        <v>50000</v>
      </c>
      <c r="I295" s="21"/>
      <c r="J295" s="21">
        <f t="shared" si="17"/>
        <v>50000</v>
      </c>
    </row>
    <row r="296" spans="1:10" ht="25.5" customHeight="1">
      <c r="A296" s="15"/>
      <c r="B296" s="37" t="s">
        <v>94</v>
      </c>
      <c r="C296" s="22" t="s">
        <v>23</v>
      </c>
      <c r="D296" s="21">
        <v>50000</v>
      </c>
      <c r="E296" s="21"/>
      <c r="F296" s="21">
        <f t="shared" si="18"/>
        <v>50000</v>
      </c>
      <c r="G296" s="21"/>
      <c r="H296" s="21">
        <f t="shared" si="19"/>
        <v>50000</v>
      </c>
      <c r="I296" s="21"/>
      <c r="J296" s="21">
        <f t="shared" si="17"/>
        <v>50000</v>
      </c>
    </row>
    <row r="297" spans="1:10" ht="33.75" customHeight="1" hidden="1">
      <c r="A297" s="15" t="s">
        <v>318</v>
      </c>
      <c r="B297" s="15"/>
      <c r="C297" s="30" t="s">
        <v>319</v>
      </c>
      <c r="D297" s="21">
        <f>D298</f>
        <v>0</v>
      </c>
      <c r="F297" s="21">
        <f t="shared" si="18"/>
        <v>0</v>
      </c>
      <c r="H297" s="21">
        <f t="shared" si="19"/>
        <v>0</v>
      </c>
      <c r="J297" s="21">
        <f t="shared" si="17"/>
        <v>0</v>
      </c>
    </row>
    <row r="298" spans="1:10" ht="28.5" customHeight="1" hidden="1">
      <c r="A298" s="15"/>
      <c r="B298" s="37" t="s">
        <v>94</v>
      </c>
      <c r="C298" s="40" t="s">
        <v>23</v>
      </c>
      <c r="D298" s="21">
        <v>0</v>
      </c>
      <c r="F298" s="21">
        <f t="shared" si="18"/>
        <v>0</v>
      </c>
      <c r="H298" s="21">
        <f t="shared" si="19"/>
        <v>0</v>
      </c>
      <c r="J298" s="21">
        <f t="shared" si="17"/>
        <v>0</v>
      </c>
    </row>
    <row r="299" spans="1:10" ht="33.75" customHeight="1" hidden="1">
      <c r="A299" s="15" t="s">
        <v>320</v>
      </c>
      <c r="B299" s="15"/>
      <c r="C299" s="30" t="s">
        <v>321</v>
      </c>
      <c r="D299" s="21">
        <f>D300</f>
        <v>0</v>
      </c>
      <c r="F299" s="21">
        <f t="shared" si="18"/>
        <v>0</v>
      </c>
      <c r="H299" s="21">
        <f t="shared" si="19"/>
        <v>0</v>
      </c>
      <c r="J299" s="21">
        <f t="shared" si="17"/>
        <v>0</v>
      </c>
    </row>
    <row r="300" spans="1:10" ht="19.5" customHeight="1" hidden="1">
      <c r="A300" s="15"/>
      <c r="B300" s="15">
        <v>300</v>
      </c>
      <c r="C300" s="30" t="s">
        <v>119</v>
      </c>
      <c r="D300" s="21">
        <v>0</v>
      </c>
      <c r="F300" s="21">
        <f t="shared" si="18"/>
        <v>0</v>
      </c>
      <c r="H300" s="21">
        <f t="shared" si="19"/>
        <v>0</v>
      </c>
      <c r="J300" s="21">
        <f t="shared" si="17"/>
        <v>0</v>
      </c>
    </row>
    <row r="301" spans="1:10" ht="33.75" customHeight="1">
      <c r="A301" s="15" t="s">
        <v>322</v>
      </c>
      <c r="B301" s="15"/>
      <c r="C301" s="47" t="s">
        <v>323</v>
      </c>
      <c r="D301" s="21">
        <f>D302+D304</f>
        <v>134000</v>
      </c>
      <c r="E301" s="21"/>
      <c r="F301" s="21">
        <f t="shared" si="18"/>
        <v>134000</v>
      </c>
      <c r="G301" s="21"/>
      <c r="H301" s="21">
        <f t="shared" si="19"/>
        <v>134000</v>
      </c>
      <c r="I301" s="21"/>
      <c r="J301" s="21">
        <f t="shared" si="17"/>
        <v>134000</v>
      </c>
    </row>
    <row r="302" spans="1:10" ht="21.75" customHeight="1">
      <c r="A302" s="15" t="s">
        <v>324</v>
      </c>
      <c r="B302" s="15"/>
      <c r="C302" s="30" t="s">
        <v>325</v>
      </c>
      <c r="D302" s="21">
        <f>D303</f>
        <v>54000</v>
      </c>
      <c r="E302" s="21"/>
      <c r="F302" s="21">
        <f t="shared" si="18"/>
        <v>54000</v>
      </c>
      <c r="G302" s="21"/>
      <c r="H302" s="21">
        <f t="shared" si="19"/>
        <v>54000</v>
      </c>
      <c r="I302" s="21"/>
      <c r="J302" s="21">
        <f t="shared" si="17"/>
        <v>54000</v>
      </c>
    </row>
    <row r="303" spans="1:10" ht="32.25" customHeight="1">
      <c r="A303" s="15"/>
      <c r="B303" s="15">
        <v>600</v>
      </c>
      <c r="C303" s="30" t="s">
        <v>72</v>
      </c>
      <c r="D303" s="21">
        <v>54000</v>
      </c>
      <c r="E303" s="21"/>
      <c r="F303" s="21">
        <f t="shared" si="18"/>
        <v>54000</v>
      </c>
      <c r="G303" s="21"/>
      <c r="H303" s="21">
        <f t="shared" si="19"/>
        <v>54000</v>
      </c>
      <c r="I303" s="21"/>
      <c r="J303" s="21">
        <f t="shared" si="17"/>
        <v>54000</v>
      </c>
    </row>
    <row r="304" spans="1:10" ht="32.25" customHeight="1">
      <c r="A304" s="15" t="s">
        <v>326</v>
      </c>
      <c r="B304" s="15"/>
      <c r="C304" s="30" t="s">
        <v>327</v>
      </c>
      <c r="D304" s="21">
        <f>D305</f>
        <v>80000</v>
      </c>
      <c r="E304" s="21"/>
      <c r="F304" s="21">
        <f t="shared" si="18"/>
        <v>80000</v>
      </c>
      <c r="G304" s="21"/>
      <c r="H304" s="21">
        <f t="shared" si="19"/>
        <v>80000</v>
      </c>
      <c r="I304" s="21"/>
      <c r="J304" s="21">
        <f t="shared" si="17"/>
        <v>80000</v>
      </c>
    </row>
    <row r="305" spans="1:10" ht="32.25" customHeight="1">
      <c r="A305" s="15"/>
      <c r="B305" s="15">
        <v>600</v>
      </c>
      <c r="C305" s="30" t="s">
        <v>72</v>
      </c>
      <c r="D305" s="21">
        <v>80000</v>
      </c>
      <c r="E305" s="21"/>
      <c r="F305" s="21">
        <f t="shared" si="18"/>
        <v>80000</v>
      </c>
      <c r="G305" s="21"/>
      <c r="H305" s="21">
        <f t="shared" si="19"/>
        <v>80000</v>
      </c>
      <c r="I305" s="21"/>
      <c r="J305" s="21">
        <f t="shared" si="17"/>
        <v>80000</v>
      </c>
    </row>
    <row r="306" spans="1:10" ht="19.5" customHeight="1">
      <c r="A306" s="15" t="s">
        <v>328</v>
      </c>
      <c r="B306" s="15"/>
      <c r="C306" s="30" t="s">
        <v>329</v>
      </c>
      <c r="D306" s="21">
        <f>D307+D309+D311+D313+D315</f>
        <v>64000</v>
      </c>
      <c r="E306" s="21"/>
      <c r="F306" s="21">
        <f t="shared" si="18"/>
        <v>64000</v>
      </c>
      <c r="G306" s="21"/>
      <c r="H306" s="21">
        <f t="shared" si="19"/>
        <v>64000</v>
      </c>
      <c r="I306" s="21"/>
      <c r="J306" s="21">
        <f t="shared" si="17"/>
        <v>64000</v>
      </c>
    </row>
    <row r="307" spans="1:10" ht="18.75" customHeight="1">
      <c r="A307" s="15" t="s">
        <v>330</v>
      </c>
      <c r="B307" s="15"/>
      <c r="C307" s="30" t="s">
        <v>331</v>
      </c>
      <c r="D307" s="21">
        <f>D308</f>
        <v>0</v>
      </c>
      <c r="E307" s="21"/>
      <c r="F307" s="21">
        <f t="shared" si="18"/>
        <v>0</v>
      </c>
      <c r="G307" s="21"/>
      <c r="H307" s="21">
        <f t="shared" si="19"/>
        <v>0</v>
      </c>
      <c r="I307" s="21"/>
      <c r="J307" s="21">
        <f t="shared" si="17"/>
        <v>0</v>
      </c>
    </row>
    <row r="308" spans="1:10" ht="32.25" customHeight="1" hidden="1">
      <c r="A308" s="15"/>
      <c r="B308" s="15">
        <v>600</v>
      </c>
      <c r="C308" s="30" t="s">
        <v>72</v>
      </c>
      <c r="D308" s="21">
        <v>0</v>
      </c>
      <c r="F308" s="21">
        <f t="shared" si="18"/>
        <v>0</v>
      </c>
      <c r="H308" s="21">
        <f t="shared" si="19"/>
        <v>0</v>
      </c>
      <c r="J308" s="21">
        <f t="shared" si="17"/>
        <v>0</v>
      </c>
    </row>
    <row r="309" spans="1:10" ht="32.25" customHeight="1" hidden="1">
      <c r="A309" s="15" t="s">
        <v>332</v>
      </c>
      <c r="B309" s="15"/>
      <c r="C309" s="30" t="s">
        <v>333</v>
      </c>
      <c r="D309" s="21">
        <v>0</v>
      </c>
      <c r="F309" s="21">
        <f t="shared" si="18"/>
        <v>0</v>
      </c>
      <c r="H309" s="21">
        <f t="shared" si="19"/>
        <v>0</v>
      </c>
      <c r="J309" s="21">
        <f t="shared" si="17"/>
        <v>0</v>
      </c>
    </row>
    <row r="310" spans="1:10" ht="32.25" customHeight="1" hidden="1">
      <c r="A310" s="15"/>
      <c r="B310" s="15">
        <v>600</v>
      </c>
      <c r="C310" s="30" t="s">
        <v>72</v>
      </c>
      <c r="D310" s="21">
        <v>0</v>
      </c>
      <c r="F310" s="21">
        <f t="shared" si="18"/>
        <v>0</v>
      </c>
      <c r="H310" s="21">
        <f t="shared" si="19"/>
        <v>0</v>
      </c>
      <c r="J310" s="21">
        <f t="shared" si="17"/>
        <v>0</v>
      </c>
    </row>
    <row r="311" spans="1:10" ht="20.25" customHeight="1" hidden="1">
      <c r="A311" s="15" t="s">
        <v>334</v>
      </c>
      <c r="B311" s="15"/>
      <c r="C311" s="30" t="s">
        <v>335</v>
      </c>
      <c r="D311" s="21">
        <v>0</v>
      </c>
      <c r="F311" s="21">
        <f t="shared" si="18"/>
        <v>0</v>
      </c>
      <c r="H311" s="21">
        <f t="shared" si="19"/>
        <v>0</v>
      </c>
      <c r="J311" s="21">
        <f t="shared" si="17"/>
        <v>0</v>
      </c>
    </row>
    <row r="312" spans="1:10" ht="32.25" customHeight="1" hidden="1">
      <c r="A312" s="15"/>
      <c r="B312" s="15">
        <v>600</v>
      </c>
      <c r="C312" s="30" t="s">
        <v>72</v>
      </c>
      <c r="D312" s="21">
        <v>0</v>
      </c>
      <c r="F312" s="21">
        <f t="shared" si="18"/>
        <v>0</v>
      </c>
      <c r="H312" s="21">
        <f t="shared" si="19"/>
        <v>0</v>
      </c>
      <c r="J312" s="21">
        <f t="shared" si="17"/>
        <v>0</v>
      </c>
    </row>
    <row r="313" spans="1:10" ht="39" customHeight="1" hidden="1">
      <c r="A313" s="15" t="s">
        <v>336</v>
      </c>
      <c r="B313" s="15"/>
      <c r="C313" s="30" t="s">
        <v>337</v>
      </c>
      <c r="D313" s="21">
        <f>D314</f>
        <v>0</v>
      </c>
      <c r="F313" s="21">
        <f t="shared" si="18"/>
        <v>0</v>
      </c>
      <c r="H313" s="21">
        <f t="shared" si="19"/>
        <v>0</v>
      </c>
      <c r="J313" s="21">
        <f t="shared" si="17"/>
        <v>0</v>
      </c>
    </row>
    <row r="314" spans="1:10" ht="32.25" customHeight="1" hidden="1">
      <c r="A314" s="15"/>
      <c r="B314" s="15">
        <v>600</v>
      </c>
      <c r="C314" s="30" t="s">
        <v>72</v>
      </c>
      <c r="D314" s="21">
        <v>0</v>
      </c>
      <c r="F314" s="21">
        <f t="shared" si="18"/>
        <v>0</v>
      </c>
      <c r="H314" s="21">
        <f t="shared" si="19"/>
        <v>0</v>
      </c>
      <c r="J314" s="21">
        <f t="shared" si="17"/>
        <v>0</v>
      </c>
    </row>
    <row r="315" spans="1:10" ht="32.25" customHeight="1">
      <c r="A315" s="15" t="s">
        <v>338</v>
      </c>
      <c r="B315" s="15"/>
      <c r="C315" s="30" t="s">
        <v>339</v>
      </c>
      <c r="D315" s="21">
        <f>D316</f>
        <v>64000</v>
      </c>
      <c r="E315" s="21"/>
      <c r="F315" s="21">
        <f t="shared" si="18"/>
        <v>64000</v>
      </c>
      <c r="G315" s="21"/>
      <c r="H315" s="21">
        <f t="shared" si="19"/>
        <v>64000</v>
      </c>
      <c r="I315" s="21"/>
      <c r="J315" s="21">
        <f t="shared" si="17"/>
        <v>64000</v>
      </c>
    </row>
    <row r="316" spans="1:10" ht="32.25" customHeight="1">
      <c r="A316" s="15"/>
      <c r="B316" s="15">
        <v>600</v>
      </c>
      <c r="C316" s="30" t="s">
        <v>72</v>
      </c>
      <c r="D316" s="21">
        <v>64000</v>
      </c>
      <c r="E316" s="21"/>
      <c r="F316" s="21">
        <f t="shared" si="18"/>
        <v>64000</v>
      </c>
      <c r="G316" s="21"/>
      <c r="H316" s="21">
        <f t="shared" si="19"/>
        <v>64000</v>
      </c>
      <c r="I316" s="21"/>
      <c r="J316" s="21">
        <f t="shared" si="17"/>
        <v>64000</v>
      </c>
    </row>
    <row r="317" spans="1:10" ht="32.25" customHeight="1">
      <c r="A317" s="15" t="s">
        <v>340</v>
      </c>
      <c r="B317" s="15"/>
      <c r="C317" s="30" t="s">
        <v>341</v>
      </c>
      <c r="D317" s="21">
        <f>D318</f>
        <v>50000</v>
      </c>
      <c r="E317" s="21"/>
      <c r="F317" s="21">
        <f t="shared" si="18"/>
        <v>50000</v>
      </c>
      <c r="G317" s="21">
        <f>G320+G318+G322</f>
        <v>496000</v>
      </c>
      <c r="H317" s="21">
        <f t="shared" si="19"/>
        <v>546000</v>
      </c>
      <c r="I317" s="21">
        <f>I320+I318+I322</f>
        <v>0</v>
      </c>
      <c r="J317" s="21">
        <f t="shared" si="17"/>
        <v>546000</v>
      </c>
    </row>
    <row r="318" spans="1:10" ht="21.75" customHeight="1">
      <c r="A318" s="15" t="s">
        <v>342</v>
      </c>
      <c r="B318" s="15"/>
      <c r="C318" s="30" t="s">
        <v>343</v>
      </c>
      <c r="D318" s="21">
        <f>D319</f>
        <v>50000</v>
      </c>
      <c r="E318" s="21"/>
      <c r="F318" s="21">
        <f t="shared" si="18"/>
        <v>50000</v>
      </c>
      <c r="G318" s="21"/>
      <c r="H318" s="21">
        <f t="shared" si="19"/>
        <v>50000</v>
      </c>
      <c r="I318" s="21"/>
      <c r="J318" s="21">
        <f t="shared" si="17"/>
        <v>50000</v>
      </c>
    </row>
    <row r="319" spans="1:10" ht="30.75" customHeight="1">
      <c r="A319" s="15"/>
      <c r="B319" s="15">
        <v>600</v>
      </c>
      <c r="C319" s="30" t="s">
        <v>72</v>
      </c>
      <c r="D319" s="21">
        <v>50000</v>
      </c>
      <c r="E319" s="21"/>
      <c r="F319" s="21">
        <f t="shared" si="18"/>
        <v>50000</v>
      </c>
      <c r="G319" s="21"/>
      <c r="H319" s="21">
        <f t="shared" si="19"/>
        <v>50000</v>
      </c>
      <c r="I319" s="21"/>
      <c r="J319" s="21">
        <f t="shared" si="17"/>
        <v>50000</v>
      </c>
    </row>
    <row r="320" spans="1:10" ht="21.75" customHeight="1">
      <c r="A320" s="15" t="s">
        <v>344</v>
      </c>
      <c r="B320" s="15"/>
      <c r="C320" s="30" t="s">
        <v>345</v>
      </c>
      <c r="D320" s="21"/>
      <c r="E320" s="21"/>
      <c r="F320" s="21"/>
      <c r="G320" s="21">
        <f>G321</f>
        <v>16000</v>
      </c>
      <c r="H320" s="21">
        <f t="shared" si="19"/>
        <v>16000</v>
      </c>
      <c r="I320" s="21">
        <f>I321</f>
        <v>0</v>
      </c>
      <c r="J320" s="21">
        <f t="shared" si="17"/>
        <v>16000</v>
      </c>
    </row>
    <row r="321" spans="1:10" ht="30.75" customHeight="1">
      <c r="A321" s="15"/>
      <c r="B321" s="15">
        <v>600</v>
      </c>
      <c r="C321" s="30" t="s">
        <v>72</v>
      </c>
      <c r="D321" s="21"/>
      <c r="E321" s="21"/>
      <c r="F321" s="21"/>
      <c r="G321" s="21">
        <v>16000</v>
      </c>
      <c r="H321" s="21">
        <f t="shared" si="19"/>
        <v>16000</v>
      </c>
      <c r="I321" s="21"/>
      <c r="J321" s="21">
        <f t="shared" si="17"/>
        <v>16000</v>
      </c>
    </row>
    <row r="322" spans="1:10" ht="30.75" customHeight="1">
      <c r="A322" s="15" t="s">
        <v>346</v>
      </c>
      <c r="B322" s="15"/>
      <c r="C322" s="30" t="s">
        <v>347</v>
      </c>
      <c r="D322" s="21"/>
      <c r="E322" s="21"/>
      <c r="F322" s="21"/>
      <c r="G322" s="21">
        <f>G323</f>
        <v>480000</v>
      </c>
      <c r="H322" s="21">
        <f t="shared" si="19"/>
        <v>480000</v>
      </c>
      <c r="I322" s="21">
        <f>I323</f>
        <v>0</v>
      </c>
      <c r="J322" s="21">
        <f t="shared" si="17"/>
        <v>480000</v>
      </c>
    </row>
    <row r="323" spans="1:10" ht="30.75" customHeight="1">
      <c r="A323" s="15"/>
      <c r="B323" s="15">
        <v>600</v>
      </c>
      <c r="C323" s="30" t="s">
        <v>72</v>
      </c>
      <c r="D323" s="21"/>
      <c r="E323" s="21"/>
      <c r="F323" s="21"/>
      <c r="G323" s="21">
        <f>G324+G325</f>
        <v>480000</v>
      </c>
      <c r="H323" s="21">
        <f t="shared" si="19"/>
        <v>480000</v>
      </c>
      <c r="I323" s="21"/>
      <c r="J323" s="21">
        <f t="shared" si="17"/>
        <v>480000</v>
      </c>
    </row>
    <row r="324" spans="1:10" ht="17.25" customHeight="1">
      <c r="A324" s="15"/>
      <c r="B324" s="15"/>
      <c r="C324" s="30" t="s">
        <v>138</v>
      </c>
      <c r="D324" s="21"/>
      <c r="E324" s="21"/>
      <c r="F324" s="21"/>
      <c r="G324" s="21">
        <v>455000</v>
      </c>
      <c r="H324" s="21">
        <f t="shared" si="19"/>
        <v>455000</v>
      </c>
      <c r="I324" s="21"/>
      <c r="J324" s="21">
        <f t="shared" si="17"/>
        <v>455000</v>
      </c>
    </row>
    <row r="325" spans="1:10" ht="16.5" customHeight="1">
      <c r="A325" s="15"/>
      <c r="B325" s="15"/>
      <c r="C325" s="30" t="s">
        <v>139</v>
      </c>
      <c r="D325" s="21"/>
      <c r="E325" s="21"/>
      <c r="F325" s="21"/>
      <c r="G325" s="21">
        <v>25000</v>
      </c>
      <c r="H325" s="21">
        <f t="shared" si="19"/>
        <v>25000</v>
      </c>
      <c r="I325" s="21"/>
      <c r="J325" s="21">
        <f t="shared" si="17"/>
        <v>25000</v>
      </c>
    </row>
    <row r="326" spans="1:10" ht="11.25" customHeight="1" hidden="1">
      <c r="A326" s="15" t="s">
        <v>348</v>
      </c>
      <c r="B326" s="15"/>
      <c r="C326" s="30" t="s">
        <v>349</v>
      </c>
      <c r="D326" s="21">
        <f>D327</f>
        <v>0</v>
      </c>
      <c r="F326" s="21">
        <f aca="true" t="shared" si="20" ref="F326:F337">D326+E326</f>
        <v>0</v>
      </c>
      <c r="H326" s="21">
        <f t="shared" si="19"/>
        <v>0</v>
      </c>
      <c r="J326" s="21">
        <f t="shared" si="17"/>
        <v>0</v>
      </c>
    </row>
    <row r="327" spans="1:10" ht="23.25" customHeight="1" hidden="1">
      <c r="A327" s="15" t="s">
        <v>350</v>
      </c>
      <c r="B327" s="15"/>
      <c r="C327" s="30" t="s">
        <v>351</v>
      </c>
      <c r="D327" s="21">
        <f>D328</f>
        <v>0</v>
      </c>
      <c r="F327" s="21">
        <f t="shared" si="20"/>
        <v>0</v>
      </c>
      <c r="H327" s="21">
        <f t="shared" si="19"/>
        <v>0</v>
      </c>
      <c r="J327" s="21">
        <f t="shared" si="17"/>
        <v>0</v>
      </c>
    </row>
    <row r="328" spans="1:10" ht="27.75" customHeight="1" hidden="1">
      <c r="A328" s="15"/>
      <c r="B328" s="15">
        <v>600</v>
      </c>
      <c r="C328" s="30" t="s">
        <v>72</v>
      </c>
      <c r="D328" s="21">
        <v>0</v>
      </c>
      <c r="F328" s="21">
        <f t="shared" si="20"/>
        <v>0</v>
      </c>
      <c r="H328" s="21">
        <f t="shared" si="19"/>
        <v>0</v>
      </c>
      <c r="J328" s="21">
        <f t="shared" si="17"/>
        <v>0</v>
      </c>
    </row>
    <row r="329" spans="1:10" ht="15" customHeight="1">
      <c r="A329" s="15" t="s">
        <v>352</v>
      </c>
      <c r="B329" s="15"/>
      <c r="C329" s="30" t="s">
        <v>353</v>
      </c>
      <c r="D329" s="35">
        <f>D330+D332+D334</f>
        <v>2665824</v>
      </c>
      <c r="E329" s="35">
        <f>E330+E334</f>
        <v>3452413</v>
      </c>
      <c r="F329" s="21">
        <f t="shared" si="20"/>
        <v>6118237</v>
      </c>
      <c r="G329" s="35">
        <f>G330+G334</f>
        <v>0</v>
      </c>
      <c r="H329" s="21">
        <f t="shared" si="19"/>
        <v>6118237</v>
      </c>
      <c r="I329" s="35">
        <f>I330+I334</f>
        <v>0</v>
      </c>
      <c r="J329" s="21">
        <f t="shared" si="17"/>
        <v>6118237</v>
      </c>
    </row>
    <row r="330" spans="1:10" ht="15" customHeight="1">
      <c r="A330" s="15" t="s">
        <v>354</v>
      </c>
      <c r="B330" s="15"/>
      <c r="C330" s="43" t="s">
        <v>355</v>
      </c>
      <c r="D330" s="35">
        <f>D331</f>
        <v>30000</v>
      </c>
      <c r="E330" s="35"/>
      <c r="F330" s="21">
        <f t="shared" si="20"/>
        <v>30000</v>
      </c>
      <c r="G330" s="35"/>
      <c r="H330" s="21">
        <f t="shared" si="19"/>
        <v>30000</v>
      </c>
      <c r="I330" s="35"/>
      <c r="J330" s="21">
        <f t="shared" si="17"/>
        <v>30000</v>
      </c>
    </row>
    <row r="331" spans="1:10" ht="24.75" customHeight="1">
      <c r="A331" s="15"/>
      <c r="B331" s="15">
        <v>600</v>
      </c>
      <c r="C331" s="30" t="s">
        <v>72</v>
      </c>
      <c r="D331" s="35">
        <v>30000</v>
      </c>
      <c r="E331" s="35"/>
      <c r="F331" s="21">
        <f t="shared" si="20"/>
        <v>30000</v>
      </c>
      <c r="G331" s="35"/>
      <c r="H331" s="21">
        <f t="shared" si="19"/>
        <v>30000</v>
      </c>
      <c r="I331" s="35"/>
      <c r="J331" s="21">
        <f t="shared" si="17"/>
        <v>30000</v>
      </c>
    </row>
    <row r="332" spans="1:10" ht="15" customHeight="1" hidden="1">
      <c r="A332" s="15" t="s">
        <v>356</v>
      </c>
      <c r="B332" s="15"/>
      <c r="C332" s="30" t="s">
        <v>357</v>
      </c>
      <c r="D332" s="35">
        <f>D333</f>
        <v>0</v>
      </c>
      <c r="F332" s="21">
        <f t="shared" si="20"/>
        <v>0</v>
      </c>
      <c r="H332" s="21">
        <f t="shared" si="19"/>
        <v>0</v>
      </c>
      <c r="J332" s="21">
        <f t="shared" si="17"/>
        <v>0</v>
      </c>
    </row>
    <row r="333" spans="1:10" ht="24.75" customHeight="1" hidden="1">
      <c r="A333" s="15"/>
      <c r="B333" s="15">
        <v>600</v>
      </c>
      <c r="C333" s="30" t="s">
        <v>72</v>
      </c>
      <c r="D333" s="35">
        <v>0</v>
      </c>
      <c r="F333" s="21">
        <f t="shared" si="20"/>
        <v>0</v>
      </c>
      <c r="H333" s="21">
        <f t="shared" si="19"/>
        <v>0</v>
      </c>
      <c r="J333" s="21">
        <f t="shared" si="17"/>
        <v>0</v>
      </c>
    </row>
    <row r="334" spans="1:10" ht="22.5" customHeight="1">
      <c r="A334" s="15" t="s">
        <v>358</v>
      </c>
      <c r="B334" s="15"/>
      <c r="C334" s="51" t="s">
        <v>359</v>
      </c>
      <c r="D334" s="35">
        <f>D335</f>
        <v>2635824</v>
      </c>
      <c r="E334" s="35">
        <f>E335</f>
        <v>3452413</v>
      </c>
      <c r="F334" s="21">
        <f t="shared" si="20"/>
        <v>6088237</v>
      </c>
      <c r="G334" s="35">
        <f>G335</f>
        <v>0</v>
      </c>
      <c r="H334" s="21">
        <f t="shared" si="19"/>
        <v>6088237</v>
      </c>
      <c r="I334" s="35">
        <f>I335</f>
        <v>0</v>
      </c>
      <c r="J334" s="21">
        <f t="shared" si="17"/>
        <v>6088237</v>
      </c>
    </row>
    <row r="335" spans="1:10" ht="26.25" customHeight="1">
      <c r="A335" s="15"/>
      <c r="B335" s="15">
        <v>600</v>
      </c>
      <c r="C335" s="30" t="s">
        <v>72</v>
      </c>
      <c r="D335" s="35">
        <f>D339</f>
        <v>2635824</v>
      </c>
      <c r="E335" s="35">
        <f>E342+E345</f>
        <v>3452413</v>
      </c>
      <c r="F335" s="21">
        <f t="shared" si="20"/>
        <v>6088237</v>
      </c>
      <c r="G335" s="35">
        <f>G342+G345</f>
        <v>0</v>
      </c>
      <c r="H335" s="21">
        <f t="shared" si="19"/>
        <v>6088237</v>
      </c>
      <c r="I335" s="35">
        <f>I342+I345</f>
        <v>0</v>
      </c>
      <c r="J335" s="21">
        <f t="shared" si="17"/>
        <v>6088237</v>
      </c>
    </row>
    <row r="336" spans="1:10" ht="15.75" customHeight="1">
      <c r="A336" s="15"/>
      <c r="B336" s="15"/>
      <c r="C336" s="30" t="s">
        <v>138</v>
      </c>
      <c r="D336" s="35">
        <f>D340</f>
        <v>1317912</v>
      </c>
      <c r="E336" s="35">
        <f>E346+E343</f>
        <v>1726206.5</v>
      </c>
      <c r="F336" s="21">
        <f t="shared" si="20"/>
        <v>3044118.5</v>
      </c>
      <c r="G336" s="35">
        <f>G346+G343</f>
        <v>0</v>
      </c>
      <c r="H336" s="21">
        <f t="shared" si="19"/>
        <v>3044118.5</v>
      </c>
      <c r="I336" s="35">
        <f>I346+I343</f>
        <v>0</v>
      </c>
      <c r="J336" s="21">
        <f t="shared" si="17"/>
        <v>3044118.5</v>
      </c>
    </row>
    <row r="337" spans="1:10" ht="14.25" customHeight="1">
      <c r="A337" s="15"/>
      <c r="B337" s="15"/>
      <c r="C337" s="30" t="s">
        <v>139</v>
      </c>
      <c r="D337" s="35">
        <f>D341</f>
        <v>1317912</v>
      </c>
      <c r="E337" s="35">
        <f>E347+E344</f>
        <v>1726206.5</v>
      </c>
      <c r="F337" s="21">
        <f t="shared" si="20"/>
        <v>3044118.5</v>
      </c>
      <c r="G337" s="35">
        <f>G347+G344</f>
        <v>0</v>
      </c>
      <c r="H337" s="21">
        <f t="shared" si="19"/>
        <v>3044118.5</v>
      </c>
      <c r="I337" s="35">
        <f>I347+I344</f>
        <v>0</v>
      </c>
      <c r="J337" s="21">
        <f t="shared" si="17"/>
        <v>3044118.5</v>
      </c>
    </row>
    <row r="338" spans="1:10" ht="15" customHeight="1">
      <c r="A338" s="15"/>
      <c r="B338" s="15"/>
      <c r="C338" s="30" t="s">
        <v>137</v>
      </c>
      <c r="D338" s="35"/>
      <c r="E338" s="35"/>
      <c r="F338" s="21"/>
      <c r="G338" s="35"/>
      <c r="H338" s="21"/>
      <c r="I338" s="35"/>
      <c r="J338" s="21"/>
    </row>
    <row r="339" spans="1:10" ht="15" customHeight="1">
      <c r="A339" s="15"/>
      <c r="B339" s="15"/>
      <c r="C339" s="30" t="s">
        <v>360</v>
      </c>
      <c r="D339" s="35">
        <f>D340+D341</f>
        <v>2635824</v>
      </c>
      <c r="E339" s="35"/>
      <c r="F339" s="21">
        <f aca="true" t="shared" si="21" ref="F339:F370">D339+E339</f>
        <v>2635824</v>
      </c>
      <c r="G339" s="35"/>
      <c r="H339" s="21">
        <f aca="true" t="shared" si="22" ref="H339:H371">F339+G339</f>
        <v>2635824</v>
      </c>
      <c r="I339" s="35"/>
      <c r="J339" s="21">
        <f aca="true" t="shared" si="23" ref="J339:J371">H339+I339</f>
        <v>2635824</v>
      </c>
    </row>
    <row r="340" spans="1:10" ht="15" customHeight="1">
      <c r="A340" s="15"/>
      <c r="B340" s="15"/>
      <c r="C340" s="30" t="s">
        <v>138</v>
      </c>
      <c r="D340" s="35">
        <v>1317912</v>
      </c>
      <c r="E340" s="35"/>
      <c r="F340" s="21">
        <f t="shared" si="21"/>
        <v>1317912</v>
      </c>
      <c r="G340" s="35"/>
      <c r="H340" s="21">
        <f t="shared" si="22"/>
        <v>1317912</v>
      </c>
      <c r="I340" s="35"/>
      <c r="J340" s="21">
        <f t="shared" si="23"/>
        <v>1317912</v>
      </c>
    </row>
    <row r="341" spans="1:10" ht="15" customHeight="1">
      <c r="A341" s="15"/>
      <c r="B341" s="15"/>
      <c r="C341" s="30" t="s">
        <v>139</v>
      </c>
      <c r="D341" s="35">
        <v>1317912</v>
      </c>
      <c r="E341" s="35"/>
      <c r="F341" s="21">
        <f t="shared" si="21"/>
        <v>1317912</v>
      </c>
      <c r="G341" s="35"/>
      <c r="H341" s="21">
        <f t="shared" si="22"/>
        <v>1317912</v>
      </c>
      <c r="I341" s="35"/>
      <c r="J341" s="21">
        <f t="shared" si="23"/>
        <v>1317912</v>
      </c>
    </row>
    <row r="342" spans="1:10" ht="15" customHeight="1">
      <c r="A342" s="15"/>
      <c r="B342" s="15"/>
      <c r="C342" s="30" t="s">
        <v>361</v>
      </c>
      <c r="D342" s="35"/>
      <c r="E342" s="35">
        <f>E343+E344</f>
        <v>2020069</v>
      </c>
      <c r="F342" s="21">
        <f t="shared" si="21"/>
        <v>2020069</v>
      </c>
      <c r="G342" s="35">
        <f>G343+G344</f>
        <v>0</v>
      </c>
      <c r="H342" s="21">
        <f t="shared" si="22"/>
        <v>2020069</v>
      </c>
      <c r="I342" s="35">
        <f>I343+I344</f>
        <v>0</v>
      </c>
      <c r="J342" s="21">
        <f t="shared" si="23"/>
        <v>2020069</v>
      </c>
    </row>
    <row r="343" spans="1:10" ht="15" customHeight="1">
      <c r="A343" s="15"/>
      <c r="B343" s="15"/>
      <c r="C343" s="30" t="s">
        <v>138</v>
      </c>
      <c r="D343" s="35"/>
      <c r="E343" s="35">
        <v>1010034.5</v>
      </c>
      <c r="F343" s="21">
        <f t="shared" si="21"/>
        <v>1010034.5</v>
      </c>
      <c r="G343" s="35"/>
      <c r="H343" s="21">
        <f t="shared" si="22"/>
        <v>1010034.5</v>
      </c>
      <c r="I343" s="35"/>
      <c r="J343" s="21">
        <f t="shared" si="23"/>
        <v>1010034.5</v>
      </c>
    </row>
    <row r="344" spans="1:10" ht="15" customHeight="1">
      <c r="A344" s="15"/>
      <c r="B344" s="15"/>
      <c r="C344" s="30" t="s">
        <v>139</v>
      </c>
      <c r="D344" s="35"/>
      <c r="E344" s="35">
        <v>1010034.5</v>
      </c>
      <c r="F344" s="21">
        <f t="shared" si="21"/>
        <v>1010034.5</v>
      </c>
      <c r="G344" s="35"/>
      <c r="H344" s="21">
        <f t="shared" si="22"/>
        <v>1010034.5</v>
      </c>
      <c r="I344" s="35"/>
      <c r="J344" s="21">
        <f t="shared" si="23"/>
        <v>1010034.5</v>
      </c>
    </row>
    <row r="345" spans="1:10" ht="15" customHeight="1">
      <c r="A345" s="15"/>
      <c r="B345" s="15"/>
      <c r="C345" s="30" t="s">
        <v>362</v>
      </c>
      <c r="D345" s="35"/>
      <c r="E345" s="35">
        <f>E346+E347</f>
        <v>1432344</v>
      </c>
      <c r="F345" s="21">
        <f t="shared" si="21"/>
        <v>1432344</v>
      </c>
      <c r="G345" s="35">
        <f>G346+G347</f>
        <v>0</v>
      </c>
      <c r="H345" s="21">
        <f t="shared" si="22"/>
        <v>1432344</v>
      </c>
      <c r="I345" s="35">
        <f>I346+I347</f>
        <v>0</v>
      </c>
      <c r="J345" s="21">
        <f t="shared" si="23"/>
        <v>1432344</v>
      </c>
    </row>
    <row r="346" spans="1:10" ht="15" customHeight="1">
      <c r="A346" s="15"/>
      <c r="B346" s="15"/>
      <c r="C346" s="30" t="s">
        <v>138</v>
      </c>
      <c r="D346" s="35"/>
      <c r="E346" s="35">
        <v>716172</v>
      </c>
      <c r="F346" s="21">
        <f t="shared" si="21"/>
        <v>716172</v>
      </c>
      <c r="G346" s="35"/>
      <c r="H346" s="21">
        <f t="shared" si="22"/>
        <v>716172</v>
      </c>
      <c r="I346" s="35"/>
      <c r="J346" s="21">
        <f t="shared" si="23"/>
        <v>716172</v>
      </c>
    </row>
    <row r="347" spans="1:10" ht="15" customHeight="1">
      <c r="A347" s="15"/>
      <c r="B347" s="15"/>
      <c r="C347" s="30" t="s">
        <v>139</v>
      </c>
      <c r="D347" s="35"/>
      <c r="E347" s="35">
        <v>716172</v>
      </c>
      <c r="F347" s="21">
        <f t="shared" si="21"/>
        <v>716172</v>
      </c>
      <c r="G347" s="35"/>
      <c r="H347" s="21">
        <f t="shared" si="22"/>
        <v>716172</v>
      </c>
      <c r="I347" s="35"/>
      <c r="J347" s="21">
        <f t="shared" si="23"/>
        <v>716172</v>
      </c>
    </row>
    <row r="348" spans="1:10" ht="33" customHeight="1">
      <c r="A348" s="27" t="s">
        <v>363</v>
      </c>
      <c r="B348" s="27"/>
      <c r="C348" s="28" t="s">
        <v>364</v>
      </c>
      <c r="D348" s="52">
        <f>D349+D352+D355+D358+D361</f>
        <v>4824200</v>
      </c>
      <c r="E348" s="52">
        <f>E349+E352+E355+E358+E361+E366</f>
        <v>239325.33</v>
      </c>
      <c r="F348" s="52">
        <f t="shared" si="21"/>
        <v>5063525.33</v>
      </c>
      <c r="G348" s="52">
        <f>G349+G352+G355+G358+G361+G366</f>
        <v>390941.27</v>
      </c>
      <c r="H348" s="52">
        <f t="shared" si="22"/>
        <v>5454466.6</v>
      </c>
      <c r="I348" s="52">
        <f>I349+I352+I355+I358+I361+I366</f>
        <v>0</v>
      </c>
      <c r="J348" s="52">
        <f t="shared" si="23"/>
        <v>5454466.6</v>
      </c>
    </row>
    <row r="349" spans="1:10" ht="25.5" customHeight="1">
      <c r="A349" s="15" t="s">
        <v>365</v>
      </c>
      <c r="B349" s="15"/>
      <c r="C349" s="53" t="s">
        <v>366</v>
      </c>
      <c r="D349" s="21">
        <f>D350</f>
        <v>3475000</v>
      </c>
      <c r="E349" s="21"/>
      <c r="F349" s="21">
        <f t="shared" si="21"/>
        <v>3475000</v>
      </c>
      <c r="G349" s="21"/>
      <c r="H349" s="21">
        <f t="shared" si="22"/>
        <v>3475000</v>
      </c>
      <c r="I349" s="21"/>
      <c r="J349" s="21">
        <f t="shared" si="23"/>
        <v>3475000</v>
      </c>
    </row>
    <row r="350" spans="1:10" ht="25.5" customHeight="1">
      <c r="A350" s="15" t="s">
        <v>367</v>
      </c>
      <c r="B350" s="15"/>
      <c r="C350" s="53" t="s">
        <v>368</v>
      </c>
      <c r="D350" s="21">
        <f>D351</f>
        <v>3475000</v>
      </c>
      <c r="E350" s="21"/>
      <c r="F350" s="21">
        <f t="shared" si="21"/>
        <v>3475000</v>
      </c>
      <c r="G350" s="21"/>
      <c r="H350" s="21">
        <f t="shared" si="22"/>
        <v>3475000</v>
      </c>
      <c r="I350" s="21"/>
      <c r="J350" s="21">
        <f t="shared" si="23"/>
        <v>3475000</v>
      </c>
    </row>
    <row r="351" spans="1:10" ht="27.75" customHeight="1">
      <c r="A351" s="15"/>
      <c r="B351" s="15">
        <v>600</v>
      </c>
      <c r="C351" s="30" t="s">
        <v>72</v>
      </c>
      <c r="D351" s="21">
        <v>3475000</v>
      </c>
      <c r="E351" s="21"/>
      <c r="F351" s="21">
        <f t="shared" si="21"/>
        <v>3475000</v>
      </c>
      <c r="G351" s="21"/>
      <c r="H351" s="21">
        <f t="shared" si="22"/>
        <v>3475000</v>
      </c>
      <c r="I351" s="21"/>
      <c r="J351" s="21">
        <f t="shared" si="23"/>
        <v>3475000</v>
      </c>
    </row>
    <row r="352" spans="1:10" ht="18" customHeight="1">
      <c r="A352" s="15" t="s">
        <v>369</v>
      </c>
      <c r="B352" s="15"/>
      <c r="C352" s="30" t="s">
        <v>370</v>
      </c>
      <c r="D352" s="21">
        <f>D353</f>
        <v>155200</v>
      </c>
      <c r="E352" s="21"/>
      <c r="F352" s="21">
        <f t="shared" si="21"/>
        <v>155200</v>
      </c>
      <c r="G352" s="21"/>
      <c r="H352" s="21">
        <f t="shared" si="22"/>
        <v>155200</v>
      </c>
      <c r="I352" s="21"/>
      <c r="J352" s="21">
        <f t="shared" si="23"/>
        <v>155200</v>
      </c>
    </row>
    <row r="353" spans="1:10" ht="27" customHeight="1">
      <c r="A353" s="15" t="s">
        <v>371</v>
      </c>
      <c r="B353" s="15"/>
      <c r="C353" s="53" t="s">
        <v>372</v>
      </c>
      <c r="D353" s="21">
        <f>D354</f>
        <v>155200</v>
      </c>
      <c r="E353" s="21"/>
      <c r="F353" s="21">
        <f t="shared" si="21"/>
        <v>155200</v>
      </c>
      <c r="G353" s="21"/>
      <c r="H353" s="21">
        <f t="shared" si="22"/>
        <v>155200</v>
      </c>
      <c r="I353" s="21"/>
      <c r="J353" s="21">
        <f t="shared" si="23"/>
        <v>155200</v>
      </c>
    </row>
    <row r="354" spans="1:10" ht="27" customHeight="1">
      <c r="A354" s="15"/>
      <c r="B354" s="15">
        <v>600</v>
      </c>
      <c r="C354" s="30" t="s">
        <v>72</v>
      </c>
      <c r="D354" s="35">
        <v>155200</v>
      </c>
      <c r="E354" s="35"/>
      <c r="F354" s="21">
        <f t="shared" si="21"/>
        <v>155200</v>
      </c>
      <c r="G354" s="35"/>
      <c r="H354" s="21">
        <f t="shared" si="22"/>
        <v>155200</v>
      </c>
      <c r="I354" s="35"/>
      <c r="J354" s="21">
        <f t="shared" si="23"/>
        <v>155200</v>
      </c>
    </row>
    <row r="355" spans="1:10" ht="32.25" customHeight="1">
      <c r="A355" s="15" t="s">
        <v>373</v>
      </c>
      <c r="B355" s="15"/>
      <c r="C355" s="30" t="s">
        <v>374</v>
      </c>
      <c r="D355" s="21">
        <f>D356</f>
        <v>9800</v>
      </c>
      <c r="E355" s="21"/>
      <c r="F355" s="21">
        <f t="shared" si="21"/>
        <v>9800</v>
      </c>
      <c r="G355" s="21"/>
      <c r="H355" s="21">
        <f t="shared" si="22"/>
        <v>9800</v>
      </c>
      <c r="I355" s="21"/>
      <c r="J355" s="21">
        <f t="shared" si="23"/>
        <v>9800</v>
      </c>
    </row>
    <row r="356" spans="1:10" ht="38.25" customHeight="1">
      <c r="A356" s="15" t="s">
        <v>375</v>
      </c>
      <c r="B356" s="15"/>
      <c r="C356" s="30" t="s">
        <v>376</v>
      </c>
      <c r="D356" s="21">
        <f>D357</f>
        <v>9800</v>
      </c>
      <c r="E356" s="21"/>
      <c r="F356" s="21">
        <f t="shared" si="21"/>
        <v>9800</v>
      </c>
      <c r="G356" s="21"/>
      <c r="H356" s="21">
        <f t="shared" si="22"/>
        <v>9800</v>
      </c>
      <c r="I356" s="21"/>
      <c r="J356" s="21">
        <f t="shared" si="23"/>
        <v>9800</v>
      </c>
    </row>
    <row r="357" spans="1:10" ht="25.5" customHeight="1">
      <c r="A357" s="15"/>
      <c r="B357" s="15">
        <v>600</v>
      </c>
      <c r="C357" s="30" t="s">
        <v>72</v>
      </c>
      <c r="D357" s="21">
        <v>9800</v>
      </c>
      <c r="E357" s="21"/>
      <c r="F357" s="21">
        <f t="shared" si="21"/>
        <v>9800</v>
      </c>
      <c r="G357" s="21"/>
      <c r="H357" s="21">
        <f t="shared" si="22"/>
        <v>9800</v>
      </c>
      <c r="I357" s="21"/>
      <c r="J357" s="21">
        <f t="shared" si="23"/>
        <v>9800</v>
      </c>
    </row>
    <row r="358" spans="1:10" ht="12.75" customHeight="1">
      <c r="A358" s="15" t="s">
        <v>377</v>
      </c>
      <c r="B358" s="15"/>
      <c r="C358" s="30" t="s">
        <v>378</v>
      </c>
      <c r="D358" s="21">
        <f>D359</f>
        <v>20000</v>
      </c>
      <c r="E358" s="21"/>
      <c r="F358" s="21">
        <f t="shared" si="21"/>
        <v>20000</v>
      </c>
      <c r="G358" s="21"/>
      <c r="H358" s="21">
        <f t="shared" si="22"/>
        <v>20000</v>
      </c>
      <c r="I358" s="21"/>
      <c r="J358" s="21">
        <f t="shared" si="23"/>
        <v>20000</v>
      </c>
    </row>
    <row r="359" spans="1:10" ht="12.75" customHeight="1">
      <c r="A359" s="15" t="s">
        <v>379</v>
      </c>
      <c r="B359" s="15"/>
      <c r="C359" s="30" t="s">
        <v>380</v>
      </c>
      <c r="D359" s="21">
        <f>D360</f>
        <v>20000</v>
      </c>
      <c r="E359" s="21"/>
      <c r="F359" s="21">
        <f t="shared" si="21"/>
        <v>20000</v>
      </c>
      <c r="G359" s="21"/>
      <c r="H359" s="21">
        <f t="shared" si="22"/>
        <v>20000</v>
      </c>
      <c r="I359" s="21"/>
      <c r="J359" s="21">
        <f t="shared" si="23"/>
        <v>20000</v>
      </c>
    </row>
    <row r="360" spans="1:10" ht="25.5" customHeight="1">
      <c r="A360" s="15"/>
      <c r="B360" s="15">
        <v>600</v>
      </c>
      <c r="C360" s="30" t="s">
        <v>72</v>
      </c>
      <c r="D360" s="21">
        <v>20000</v>
      </c>
      <c r="E360" s="21"/>
      <c r="F360" s="21">
        <f t="shared" si="21"/>
        <v>20000</v>
      </c>
      <c r="G360" s="21"/>
      <c r="H360" s="21">
        <f t="shared" si="22"/>
        <v>20000</v>
      </c>
      <c r="I360" s="21"/>
      <c r="J360" s="21">
        <f t="shared" si="23"/>
        <v>20000</v>
      </c>
    </row>
    <row r="361" spans="1:10" ht="21.75" customHeight="1">
      <c r="A361" s="15" t="s">
        <v>381</v>
      </c>
      <c r="B361" s="15"/>
      <c r="C361" s="30" t="s">
        <v>382</v>
      </c>
      <c r="D361" s="21">
        <f>D362</f>
        <v>1164200</v>
      </c>
      <c r="E361" s="21">
        <f>E362</f>
        <v>238934</v>
      </c>
      <c r="F361" s="21">
        <f t="shared" si="21"/>
        <v>1403134</v>
      </c>
      <c r="G361" s="21">
        <f>G362</f>
        <v>0</v>
      </c>
      <c r="H361" s="21">
        <f t="shared" si="22"/>
        <v>1403134</v>
      </c>
      <c r="I361" s="21">
        <f>I362</f>
        <v>0</v>
      </c>
      <c r="J361" s="21">
        <f t="shared" si="23"/>
        <v>1403134</v>
      </c>
    </row>
    <row r="362" spans="1:10" ht="20.25" customHeight="1">
      <c r="A362" s="15" t="s">
        <v>383</v>
      </c>
      <c r="B362" s="15"/>
      <c r="C362" s="30" t="s">
        <v>384</v>
      </c>
      <c r="D362" s="21">
        <f>D363</f>
        <v>1164200</v>
      </c>
      <c r="E362" s="21">
        <f>E363</f>
        <v>238934</v>
      </c>
      <c r="F362" s="21">
        <f t="shared" si="21"/>
        <v>1403134</v>
      </c>
      <c r="G362" s="21">
        <f>G363</f>
        <v>0</v>
      </c>
      <c r="H362" s="21">
        <f t="shared" si="22"/>
        <v>1403134</v>
      </c>
      <c r="I362" s="21">
        <f>I363</f>
        <v>0</v>
      </c>
      <c r="J362" s="21">
        <f t="shared" si="23"/>
        <v>1403134</v>
      </c>
    </row>
    <row r="363" spans="1:10" ht="25.5" customHeight="1">
      <c r="A363" s="15"/>
      <c r="B363" s="15">
        <v>600</v>
      </c>
      <c r="C363" s="30" t="s">
        <v>72</v>
      </c>
      <c r="D363" s="21">
        <f>D364+D365</f>
        <v>1164200</v>
      </c>
      <c r="E363" s="21">
        <f>E364+E365</f>
        <v>238934</v>
      </c>
      <c r="F363" s="21">
        <f t="shared" si="21"/>
        <v>1403134</v>
      </c>
      <c r="G363" s="21">
        <f>G364+G365</f>
        <v>0</v>
      </c>
      <c r="H363" s="21">
        <f t="shared" si="22"/>
        <v>1403134</v>
      </c>
      <c r="I363" s="21">
        <f>I364+I365</f>
        <v>0</v>
      </c>
      <c r="J363" s="21">
        <f t="shared" si="23"/>
        <v>1403134</v>
      </c>
    </row>
    <row r="364" spans="1:10" ht="18.75" customHeight="1">
      <c r="A364" s="15"/>
      <c r="B364" s="15"/>
      <c r="C364" s="30" t="s">
        <v>138</v>
      </c>
      <c r="D364" s="21">
        <v>582100</v>
      </c>
      <c r="E364" s="21">
        <v>119467</v>
      </c>
      <c r="F364" s="21">
        <f t="shared" si="21"/>
        <v>701567</v>
      </c>
      <c r="G364" s="21"/>
      <c r="H364" s="21">
        <f t="shared" si="22"/>
        <v>701567</v>
      </c>
      <c r="I364" s="21"/>
      <c r="J364" s="21">
        <f t="shared" si="23"/>
        <v>701567</v>
      </c>
    </row>
    <row r="365" spans="1:10" ht="18" customHeight="1">
      <c r="A365" s="15"/>
      <c r="B365" s="15"/>
      <c r="C365" s="30" t="s">
        <v>139</v>
      </c>
      <c r="D365" s="21">
        <v>582100</v>
      </c>
      <c r="E365" s="21">
        <v>119467</v>
      </c>
      <c r="F365" s="21">
        <f t="shared" si="21"/>
        <v>701567</v>
      </c>
      <c r="G365" s="21"/>
      <c r="H365" s="21">
        <f t="shared" si="22"/>
        <v>701567</v>
      </c>
      <c r="I365" s="21"/>
      <c r="J365" s="21">
        <f t="shared" si="23"/>
        <v>701567</v>
      </c>
    </row>
    <row r="366" spans="1:10" ht="23.25" customHeight="1">
      <c r="A366" s="15" t="s">
        <v>385</v>
      </c>
      <c r="B366" s="15"/>
      <c r="C366" s="30" t="s">
        <v>386</v>
      </c>
      <c r="D366" s="21">
        <f>D367</f>
        <v>0</v>
      </c>
      <c r="E366" s="21">
        <f>E367</f>
        <v>391.33</v>
      </c>
      <c r="F366" s="21">
        <f t="shared" si="21"/>
        <v>391.33</v>
      </c>
      <c r="G366" s="21">
        <f>G367</f>
        <v>390941.27</v>
      </c>
      <c r="H366" s="21">
        <f t="shared" si="22"/>
        <v>391332.60000000003</v>
      </c>
      <c r="I366" s="21">
        <f>I367</f>
        <v>0</v>
      </c>
      <c r="J366" s="21">
        <f t="shared" si="23"/>
        <v>391332.60000000003</v>
      </c>
    </row>
    <row r="367" spans="1:10" ht="26.25" customHeight="1">
      <c r="A367" s="15" t="s">
        <v>387</v>
      </c>
      <c r="B367" s="15"/>
      <c r="C367" s="30" t="s">
        <v>388</v>
      </c>
      <c r="D367" s="21">
        <f>D368</f>
        <v>0</v>
      </c>
      <c r="E367" s="21">
        <f>E368</f>
        <v>391.33</v>
      </c>
      <c r="F367" s="21">
        <f t="shared" si="21"/>
        <v>391.33</v>
      </c>
      <c r="G367" s="21">
        <f>G368</f>
        <v>390941.27</v>
      </c>
      <c r="H367" s="21">
        <f t="shared" si="22"/>
        <v>391332.60000000003</v>
      </c>
      <c r="I367" s="21">
        <f>I368</f>
        <v>0</v>
      </c>
      <c r="J367" s="21">
        <f t="shared" si="23"/>
        <v>391332.60000000003</v>
      </c>
    </row>
    <row r="368" spans="1:10" ht="24.75" customHeight="1">
      <c r="A368" s="15"/>
      <c r="B368" s="15">
        <v>600</v>
      </c>
      <c r="C368" s="30" t="s">
        <v>72</v>
      </c>
      <c r="D368" s="21">
        <f>D369+D370</f>
        <v>0</v>
      </c>
      <c r="E368" s="21">
        <f>E369+E370</f>
        <v>391.33</v>
      </c>
      <c r="F368" s="21">
        <f t="shared" si="21"/>
        <v>391.33</v>
      </c>
      <c r="G368" s="21">
        <f>G369+G370+G371</f>
        <v>390941.27</v>
      </c>
      <c r="H368" s="21">
        <f t="shared" si="22"/>
        <v>391332.60000000003</v>
      </c>
      <c r="I368" s="21">
        <f>I369+I370+I371</f>
        <v>0</v>
      </c>
      <c r="J368" s="21">
        <f t="shared" si="23"/>
        <v>391332.60000000003</v>
      </c>
    </row>
    <row r="369" spans="1:10" ht="18" customHeight="1">
      <c r="A369" s="15"/>
      <c r="B369" s="15"/>
      <c r="C369" s="30" t="s">
        <v>138</v>
      </c>
      <c r="D369" s="21"/>
      <c r="E369" s="21"/>
      <c r="F369" s="21">
        <f t="shared" si="21"/>
        <v>0</v>
      </c>
      <c r="G369" s="21">
        <v>348286.01</v>
      </c>
      <c r="H369" s="21">
        <f t="shared" si="22"/>
        <v>348286.01</v>
      </c>
      <c r="I369" s="21"/>
      <c r="J369" s="21">
        <f t="shared" si="23"/>
        <v>348286.01</v>
      </c>
    </row>
    <row r="370" spans="1:10" ht="18" customHeight="1">
      <c r="A370" s="15"/>
      <c r="B370" s="15"/>
      <c r="C370" s="30" t="s">
        <v>139</v>
      </c>
      <c r="D370" s="21"/>
      <c r="E370" s="21">
        <v>391.33</v>
      </c>
      <c r="F370" s="21">
        <f t="shared" si="21"/>
        <v>391.33</v>
      </c>
      <c r="G370" s="21"/>
      <c r="H370" s="21">
        <f t="shared" si="22"/>
        <v>391.33</v>
      </c>
      <c r="I370" s="21"/>
      <c r="J370" s="21">
        <f t="shared" si="23"/>
        <v>391.33</v>
      </c>
    </row>
    <row r="371" spans="1:10" ht="18" customHeight="1">
      <c r="A371" s="15"/>
      <c r="B371" s="15"/>
      <c r="C371" s="30" t="s">
        <v>389</v>
      </c>
      <c r="D371" s="21"/>
      <c r="E371" s="21"/>
      <c r="F371" s="21"/>
      <c r="G371" s="21">
        <v>42655.26</v>
      </c>
      <c r="H371" s="21">
        <f t="shared" si="22"/>
        <v>42655.26</v>
      </c>
      <c r="I371" s="21"/>
      <c r="J371" s="21">
        <f t="shared" si="23"/>
        <v>42655.26</v>
      </c>
    </row>
    <row r="372" spans="1:10" ht="33.75" customHeight="1">
      <c r="A372" s="27" t="s">
        <v>390</v>
      </c>
      <c r="B372" s="27"/>
      <c r="C372" s="28" t="s">
        <v>391</v>
      </c>
      <c r="D372" s="54">
        <f>D373+D382</f>
        <v>227476.4</v>
      </c>
      <c r="E372" s="54"/>
      <c r="F372" s="54">
        <f>F373+F382</f>
        <v>227476.4</v>
      </c>
      <c r="G372" s="54"/>
      <c r="H372" s="54">
        <f>H373+H382</f>
        <v>227476.4</v>
      </c>
      <c r="I372" s="54"/>
      <c r="J372" s="54">
        <f>J373+J382</f>
        <v>227476.4</v>
      </c>
    </row>
    <row r="373" spans="1:10" ht="12.75" customHeight="1">
      <c r="A373" s="15" t="s">
        <v>392</v>
      </c>
      <c r="B373" s="15"/>
      <c r="C373" s="30" t="s">
        <v>393</v>
      </c>
      <c r="D373" s="21">
        <f>D374+D379</f>
        <v>87500</v>
      </c>
      <c r="E373" s="21"/>
      <c r="F373" s="21">
        <f>F374+F379</f>
        <v>87500</v>
      </c>
      <c r="G373" s="21"/>
      <c r="H373" s="21">
        <f>H374+H379</f>
        <v>87500</v>
      </c>
      <c r="I373" s="21"/>
      <c r="J373" s="21">
        <f>J374+J379</f>
        <v>87500</v>
      </c>
    </row>
    <row r="374" spans="1:10" ht="25.5" customHeight="1">
      <c r="A374" s="15" t="s">
        <v>394</v>
      </c>
      <c r="B374" s="15"/>
      <c r="C374" s="30" t="s">
        <v>395</v>
      </c>
      <c r="D374" s="21">
        <f>D375+D377</f>
        <v>35000</v>
      </c>
      <c r="E374" s="21"/>
      <c r="F374" s="21">
        <f>F375+F377</f>
        <v>35000</v>
      </c>
      <c r="G374" s="21"/>
      <c r="H374" s="21">
        <f>H375+H377</f>
        <v>35000</v>
      </c>
      <c r="I374" s="21"/>
      <c r="J374" s="21">
        <f>J375+J377</f>
        <v>35000</v>
      </c>
    </row>
    <row r="375" spans="1:10" ht="12.75" customHeight="1">
      <c r="A375" s="15" t="s">
        <v>396</v>
      </c>
      <c r="B375" s="15"/>
      <c r="C375" s="30" t="s">
        <v>397</v>
      </c>
      <c r="D375" s="21">
        <f>D376</f>
        <v>30000</v>
      </c>
      <c r="E375" s="21"/>
      <c r="F375" s="21">
        <f>F376</f>
        <v>30000</v>
      </c>
      <c r="G375" s="21"/>
      <c r="H375" s="21">
        <f>H376</f>
        <v>30000</v>
      </c>
      <c r="I375" s="21"/>
      <c r="J375" s="21">
        <f>J376</f>
        <v>30000</v>
      </c>
    </row>
    <row r="376" spans="1:10" ht="30" customHeight="1">
      <c r="A376" s="15"/>
      <c r="B376" s="37" t="s">
        <v>94</v>
      </c>
      <c r="C376" s="22" t="s">
        <v>23</v>
      </c>
      <c r="D376" s="21">
        <v>30000</v>
      </c>
      <c r="E376" s="21"/>
      <c r="F376" s="21">
        <v>30000</v>
      </c>
      <c r="G376" s="21"/>
      <c r="H376" s="21">
        <v>30000</v>
      </c>
      <c r="I376" s="21"/>
      <c r="J376" s="21">
        <v>30000</v>
      </c>
    </row>
    <row r="377" spans="1:10" ht="38.25" customHeight="1">
      <c r="A377" s="15" t="s">
        <v>398</v>
      </c>
      <c r="B377" s="15"/>
      <c r="C377" s="30" t="s">
        <v>399</v>
      </c>
      <c r="D377" s="21">
        <f>D378</f>
        <v>5000</v>
      </c>
      <c r="E377" s="21"/>
      <c r="F377" s="21">
        <f>F378</f>
        <v>5000</v>
      </c>
      <c r="G377" s="21"/>
      <c r="H377" s="21">
        <f>H378</f>
        <v>5000</v>
      </c>
      <c r="I377" s="21"/>
      <c r="J377" s="21">
        <f>J378</f>
        <v>5000</v>
      </c>
    </row>
    <row r="378" spans="1:10" ht="28.5" customHeight="1">
      <c r="A378" s="15"/>
      <c r="B378" s="37" t="s">
        <v>94</v>
      </c>
      <c r="C378" s="22" t="s">
        <v>23</v>
      </c>
      <c r="D378" s="21">
        <v>5000</v>
      </c>
      <c r="E378" s="21"/>
      <c r="F378" s="21">
        <v>5000</v>
      </c>
      <c r="G378" s="21"/>
      <c r="H378" s="21">
        <v>5000</v>
      </c>
      <c r="I378" s="21"/>
      <c r="J378" s="21">
        <v>5000</v>
      </c>
    </row>
    <row r="379" spans="1:10" ht="25.5" customHeight="1">
      <c r="A379" s="15" t="s">
        <v>400</v>
      </c>
      <c r="B379" s="15"/>
      <c r="C379" s="30" t="s">
        <v>401</v>
      </c>
      <c r="D379" s="21">
        <f>D380</f>
        <v>52500</v>
      </c>
      <c r="E379" s="21"/>
      <c r="F379" s="21">
        <f>F380</f>
        <v>52500</v>
      </c>
      <c r="G379" s="21"/>
      <c r="H379" s="21">
        <f>H380</f>
        <v>52500</v>
      </c>
      <c r="I379" s="21"/>
      <c r="J379" s="21">
        <f>J380</f>
        <v>52500</v>
      </c>
    </row>
    <row r="380" spans="1:10" ht="25.5" customHeight="1">
      <c r="A380" s="15" t="s">
        <v>402</v>
      </c>
      <c r="B380" s="15"/>
      <c r="C380" s="30" t="s">
        <v>403</v>
      </c>
      <c r="D380" s="21">
        <f>D381</f>
        <v>52500</v>
      </c>
      <c r="E380" s="21"/>
      <c r="F380" s="21">
        <f>F381</f>
        <v>52500</v>
      </c>
      <c r="G380" s="21"/>
      <c r="H380" s="21">
        <f>H381</f>
        <v>52500</v>
      </c>
      <c r="I380" s="21"/>
      <c r="J380" s="21">
        <f>J381</f>
        <v>52500</v>
      </c>
    </row>
    <row r="381" spans="1:10" ht="18.75" customHeight="1">
      <c r="A381" s="15"/>
      <c r="B381" s="15">
        <v>800</v>
      </c>
      <c r="C381" s="30" t="s">
        <v>257</v>
      </c>
      <c r="D381" s="21">
        <v>52500</v>
      </c>
      <c r="E381" s="21"/>
      <c r="F381" s="21">
        <v>52500</v>
      </c>
      <c r="G381" s="21"/>
      <c r="H381" s="21">
        <v>52500</v>
      </c>
      <c r="I381" s="21"/>
      <c r="J381" s="21">
        <v>52500</v>
      </c>
    </row>
    <row r="382" spans="1:10" ht="18.75" customHeight="1">
      <c r="A382" s="15" t="s">
        <v>404</v>
      </c>
      <c r="B382" s="15"/>
      <c r="C382" s="30" t="s">
        <v>405</v>
      </c>
      <c r="D382" s="21">
        <f>D383+D386+D395+D398+D401</f>
        <v>139976.4</v>
      </c>
      <c r="E382" s="21"/>
      <c r="F382" s="21">
        <f>F383+F386+F395+F398+F401</f>
        <v>139976.4</v>
      </c>
      <c r="G382" s="21"/>
      <c r="H382" s="21">
        <f>H383+H386+H395+H398+H401</f>
        <v>139976.4</v>
      </c>
      <c r="I382" s="21"/>
      <c r="J382" s="21">
        <f>J383+J386+J395+J398+J401</f>
        <v>139976.4</v>
      </c>
    </row>
    <row r="383" spans="1:10" ht="29.25" customHeight="1">
      <c r="A383" s="15" t="s">
        <v>406</v>
      </c>
      <c r="B383" s="15"/>
      <c r="C383" s="30" t="s">
        <v>407</v>
      </c>
      <c r="D383" s="21">
        <f>D384</f>
        <v>5000</v>
      </c>
      <c r="E383" s="21"/>
      <c r="F383" s="21">
        <f>F384</f>
        <v>5000</v>
      </c>
      <c r="G383" s="21"/>
      <c r="H383" s="21">
        <f>H384</f>
        <v>5000</v>
      </c>
      <c r="I383" s="21"/>
      <c r="J383" s="21">
        <f>J384</f>
        <v>5000</v>
      </c>
    </row>
    <row r="384" spans="1:10" ht="25.5" customHeight="1">
      <c r="A384" s="15" t="s">
        <v>408</v>
      </c>
      <c r="B384" s="15"/>
      <c r="C384" s="30" t="s">
        <v>409</v>
      </c>
      <c r="D384" s="21">
        <f>D385</f>
        <v>5000</v>
      </c>
      <c r="E384" s="21"/>
      <c r="F384" s="21">
        <f>F385</f>
        <v>5000</v>
      </c>
      <c r="G384" s="21"/>
      <c r="H384" s="21">
        <f>H385</f>
        <v>5000</v>
      </c>
      <c r="I384" s="21"/>
      <c r="J384" s="21">
        <f>J385</f>
        <v>5000</v>
      </c>
    </row>
    <row r="385" spans="1:10" ht="25.5" customHeight="1">
      <c r="A385" s="15"/>
      <c r="B385" s="37" t="s">
        <v>94</v>
      </c>
      <c r="C385" s="22" t="s">
        <v>23</v>
      </c>
      <c r="D385" s="21">
        <v>5000</v>
      </c>
      <c r="E385" s="21"/>
      <c r="F385" s="21">
        <v>5000</v>
      </c>
      <c r="G385" s="21"/>
      <c r="H385" s="21">
        <v>5000</v>
      </c>
      <c r="I385" s="21"/>
      <c r="J385" s="21">
        <v>5000</v>
      </c>
    </row>
    <row r="386" spans="1:10" ht="25.5" customHeight="1">
      <c r="A386" s="15" t="s">
        <v>410</v>
      </c>
      <c r="B386" s="15"/>
      <c r="C386" s="30" t="s">
        <v>411</v>
      </c>
      <c r="D386" s="21">
        <f>D387+D389+D391+D393</f>
        <v>976.4</v>
      </c>
      <c r="E386" s="21"/>
      <c r="F386" s="21">
        <f>F387+F389+F391+F393</f>
        <v>976.4</v>
      </c>
      <c r="G386" s="21"/>
      <c r="H386" s="21">
        <f>H387+H389+H391+H393</f>
        <v>976.4</v>
      </c>
      <c r="I386" s="21"/>
      <c r="J386" s="21">
        <f>J387+J389+J391+J393</f>
        <v>976.4</v>
      </c>
    </row>
    <row r="387" spans="1:10" ht="25.5" customHeight="1" hidden="1">
      <c r="A387" s="15" t="s">
        <v>412</v>
      </c>
      <c r="B387" s="15"/>
      <c r="C387" s="30" t="s">
        <v>413</v>
      </c>
      <c r="D387" s="21">
        <f>D388</f>
        <v>0</v>
      </c>
      <c r="F387" s="21">
        <f>F388</f>
        <v>0</v>
      </c>
      <c r="H387" s="21">
        <f>H388</f>
        <v>0</v>
      </c>
      <c r="J387" s="21">
        <f>J388</f>
        <v>0</v>
      </c>
    </row>
    <row r="388" spans="1:10" ht="25.5" customHeight="1" hidden="1">
      <c r="A388" s="15"/>
      <c r="B388" s="15">
        <v>800</v>
      </c>
      <c r="C388" s="30" t="s">
        <v>257</v>
      </c>
      <c r="D388" s="21">
        <f>D389</f>
        <v>0</v>
      </c>
      <c r="F388" s="21">
        <f>F389</f>
        <v>0</v>
      </c>
      <c r="H388" s="21">
        <f>H389</f>
        <v>0</v>
      </c>
      <c r="J388" s="21">
        <f>J389</f>
        <v>0</v>
      </c>
    </row>
    <row r="389" spans="1:10" ht="25.5" customHeight="1" hidden="1">
      <c r="A389" s="15" t="s">
        <v>414</v>
      </c>
      <c r="B389" s="15"/>
      <c r="C389" s="30" t="s">
        <v>415</v>
      </c>
      <c r="D389" s="21">
        <f>D390</f>
        <v>0</v>
      </c>
      <c r="F389" s="21">
        <f>F390</f>
        <v>0</v>
      </c>
      <c r="H389" s="21">
        <f>H390</f>
        <v>0</v>
      </c>
      <c r="J389" s="21">
        <f>J390</f>
        <v>0</v>
      </c>
    </row>
    <row r="390" spans="1:10" ht="25.5" customHeight="1" hidden="1">
      <c r="A390" s="15"/>
      <c r="B390" s="15">
        <v>800</v>
      </c>
      <c r="C390" s="30" t="s">
        <v>257</v>
      </c>
      <c r="D390" s="21">
        <v>0</v>
      </c>
      <c r="F390" s="21">
        <v>0</v>
      </c>
      <c r="H390" s="21">
        <v>0</v>
      </c>
      <c r="J390" s="21">
        <v>0</v>
      </c>
    </row>
    <row r="391" spans="1:10" ht="36.75" customHeight="1">
      <c r="A391" s="15" t="s">
        <v>416</v>
      </c>
      <c r="B391" s="15"/>
      <c r="C391" s="30" t="s">
        <v>417</v>
      </c>
      <c r="D391" s="21">
        <f>D392</f>
        <v>976.4</v>
      </c>
      <c r="E391" s="21"/>
      <c r="F391" s="21">
        <f>F392</f>
        <v>976.4</v>
      </c>
      <c r="G391" s="21"/>
      <c r="H391" s="21">
        <f>H392</f>
        <v>976.4</v>
      </c>
      <c r="I391" s="21"/>
      <c r="J391" s="21">
        <f>J392</f>
        <v>976.4</v>
      </c>
    </row>
    <row r="392" spans="1:10" ht="23.25" customHeight="1">
      <c r="A392" s="15"/>
      <c r="B392" s="15">
        <v>800</v>
      </c>
      <c r="C392" s="30" t="s">
        <v>257</v>
      </c>
      <c r="D392" s="21">
        <v>976.4</v>
      </c>
      <c r="E392" s="21"/>
      <c r="F392" s="21">
        <v>976.4</v>
      </c>
      <c r="G392" s="21"/>
      <c r="H392" s="21">
        <v>976.4</v>
      </c>
      <c r="I392" s="21"/>
      <c r="J392" s="21">
        <v>976.4</v>
      </c>
    </row>
    <row r="393" spans="1:10" ht="25.5" customHeight="1" hidden="1">
      <c r="A393" s="15" t="s">
        <v>418</v>
      </c>
      <c r="B393" s="15"/>
      <c r="C393" s="30" t="s">
        <v>419</v>
      </c>
      <c r="D393" s="21">
        <f>D394</f>
        <v>0</v>
      </c>
      <c r="F393" s="21">
        <f>F394</f>
        <v>0</v>
      </c>
      <c r="H393" s="21">
        <f>H394</f>
        <v>0</v>
      </c>
      <c r="J393" s="21">
        <f>J394</f>
        <v>0</v>
      </c>
    </row>
    <row r="394" spans="1:10" ht="25.5" customHeight="1" hidden="1">
      <c r="A394" s="15"/>
      <c r="B394" s="15">
        <v>800</v>
      </c>
      <c r="C394" s="30" t="s">
        <v>257</v>
      </c>
      <c r="D394" s="21">
        <v>0</v>
      </c>
      <c r="F394" s="21">
        <v>0</v>
      </c>
      <c r="H394" s="21">
        <v>0</v>
      </c>
      <c r="J394" s="21">
        <v>0</v>
      </c>
    </row>
    <row r="395" spans="1:10" ht="25.5" customHeight="1">
      <c r="A395" s="15" t="s">
        <v>420</v>
      </c>
      <c r="B395" s="15"/>
      <c r="C395" s="30" t="s">
        <v>421</v>
      </c>
      <c r="D395" s="21">
        <f>D396</f>
        <v>60000</v>
      </c>
      <c r="E395" s="21"/>
      <c r="F395" s="21">
        <f>F396</f>
        <v>60000</v>
      </c>
      <c r="G395" s="21"/>
      <c r="H395" s="21">
        <f>H396</f>
        <v>60000</v>
      </c>
      <c r="I395" s="21"/>
      <c r="J395" s="21">
        <f>J396</f>
        <v>60000</v>
      </c>
    </row>
    <row r="396" spans="1:10" ht="25.5" customHeight="1">
      <c r="A396" s="15" t="s">
        <v>422</v>
      </c>
      <c r="B396" s="15"/>
      <c r="C396" s="30" t="s">
        <v>423</v>
      </c>
      <c r="D396" s="21">
        <f>D397</f>
        <v>60000</v>
      </c>
      <c r="E396" s="21"/>
      <c r="F396" s="21">
        <f>F397</f>
        <v>60000</v>
      </c>
      <c r="G396" s="21"/>
      <c r="H396" s="21">
        <f>H397</f>
        <v>60000</v>
      </c>
      <c r="I396" s="21"/>
      <c r="J396" s="21">
        <f>J397</f>
        <v>60000</v>
      </c>
    </row>
    <row r="397" spans="1:10" ht="25.5" customHeight="1">
      <c r="A397" s="15"/>
      <c r="B397" s="37" t="s">
        <v>94</v>
      </c>
      <c r="C397" s="22" t="s">
        <v>23</v>
      </c>
      <c r="D397" s="21">
        <v>60000</v>
      </c>
      <c r="E397" s="21"/>
      <c r="F397" s="21">
        <v>60000</v>
      </c>
      <c r="G397" s="21"/>
      <c r="H397" s="21">
        <v>60000</v>
      </c>
      <c r="I397" s="21"/>
      <c r="J397" s="21">
        <v>60000</v>
      </c>
    </row>
    <row r="398" spans="1:10" ht="25.5" customHeight="1">
      <c r="A398" s="15" t="s">
        <v>424</v>
      </c>
      <c r="B398" s="15"/>
      <c r="C398" s="30" t="s">
        <v>425</v>
      </c>
      <c r="D398" s="21">
        <f>D399</f>
        <v>50000</v>
      </c>
      <c r="E398" s="21"/>
      <c r="F398" s="21">
        <f>F399</f>
        <v>50000</v>
      </c>
      <c r="G398" s="21"/>
      <c r="H398" s="21">
        <f>H399</f>
        <v>50000</v>
      </c>
      <c r="I398" s="21"/>
      <c r="J398" s="21">
        <f>J399</f>
        <v>50000</v>
      </c>
    </row>
    <row r="399" spans="1:10" ht="25.5" customHeight="1">
      <c r="A399" s="15" t="s">
        <v>426</v>
      </c>
      <c r="B399" s="15"/>
      <c r="C399" s="30" t="s">
        <v>427</v>
      </c>
      <c r="D399" s="21">
        <f>D400</f>
        <v>50000</v>
      </c>
      <c r="E399" s="21"/>
      <c r="F399" s="21">
        <f>F400</f>
        <v>50000</v>
      </c>
      <c r="G399" s="21"/>
      <c r="H399" s="21">
        <f>H400</f>
        <v>50000</v>
      </c>
      <c r="I399" s="21"/>
      <c r="J399" s="21">
        <f>J400</f>
        <v>50000</v>
      </c>
    </row>
    <row r="400" spans="1:10" ht="27.75" customHeight="1">
      <c r="A400" s="15"/>
      <c r="B400" s="37" t="s">
        <v>94</v>
      </c>
      <c r="C400" s="22" t="s">
        <v>23</v>
      </c>
      <c r="D400" s="21">
        <v>50000</v>
      </c>
      <c r="E400" s="21"/>
      <c r="F400" s="21">
        <v>50000</v>
      </c>
      <c r="G400" s="21"/>
      <c r="H400" s="21">
        <v>50000</v>
      </c>
      <c r="I400" s="21"/>
      <c r="J400" s="21">
        <v>50000</v>
      </c>
    </row>
    <row r="401" spans="1:10" ht="18.75" customHeight="1">
      <c r="A401" s="15" t="s">
        <v>428</v>
      </c>
      <c r="B401" s="15"/>
      <c r="C401" s="30" t="s">
        <v>429</v>
      </c>
      <c r="D401" s="21">
        <f>D402</f>
        <v>24000</v>
      </c>
      <c r="E401" s="21"/>
      <c r="F401" s="21">
        <f>F402</f>
        <v>24000</v>
      </c>
      <c r="G401" s="21"/>
      <c r="H401" s="21">
        <f>H402</f>
        <v>24000</v>
      </c>
      <c r="I401" s="21"/>
      <c r="J401" s="21">
        <f>J402</f>
        <v>24000</v>
      </c>
    </row>
    <row r="402" spans="1:10" ht="18.75" customHeight="1">
      <c r="A402" s="15" t="s">
        <v>430</v>
      </c>
      <c r="B402" s="15"/>
      <c r="C402" s="30" t="s">
        <v>431</v>
      </c>
      <c r="D402" s="21">
        <f>D403</f>
        <v>24000</v>
      </c>
      <c r="E402" s="21"/>
      <c r="F402" s="21">
        <f>F403</f>
        <v>24000</v>
      </c>
      <c r="G402" s="21"/>
      <c r="H402" s="21">
        <f>H403</f>
        <v>24000</v>
      </c>
      <c r="I402" s="21"/>
      <c r="J402" s="21">
        <f>J403</f>
        <v>24000</v>
      </c>
    </row>
    <row r="403" spans="1:10" ht="27" customHeight="1">
      <c r="A403" s="15"/>
      <c r="B403" s="37" t="s">
        <v>94</v>
      </c>
      <c r="C403" s="22" t="s">
        <v>23</v>
      </c>
      <c r="D403" s="21">
        <v>24000</v>
      </c>
      <c r="E403" s="21"/>
      <c r="F403" s="21">
        <v>24000</v>
      </c>
      <c r="G403" s="21"/>
      <c r="H403" s="21">
        <v>24000</v>
      </c>
      <c r="I403" s="21"/>
      <c r="J403" s="21">
        <v>24000</v>
      </c>
    </row>
    <row r="404" spans="1:10" ht="25.5" customHeight="1">
      <c r="A404" s="11" t="s">
        <v>432</v>
      </c>
      <c r="B404" s="11"/>
      <c r="C404" s="55" t="s">
        <v>433</v>
      </c>
      <c r="D404" s="56">
        <f>D405+D414+D466</f>
        <v>64059200</v>
      </c>
      <c r="E404" s="56"/>
      <c r="F404" s="56">
        <f>F405+F414+F466</f>
        <v>64059200</v>
      </c>
      <c r="G404" s="56">
        <f>G405+G414+G466</f>
        <v>3105238.8000000003</v>
      </c>
      <c r="H404" s="56">
        <f>F404+G404</f>
        <v>67164438.8</v>
      </c>
      <c r="I404" s="56">
        <f>I405+I414+I466</f>
        <v>23345217.1</v>
      </c>
      <c r="J404" s="56">
        <f aca="true" t="shared" si="24" ref="J404:J409">H404+I404</f>
        <v>90509655.9</v>
      </c>
    </row>
    <row r="405" spans="1:10" ht="31.5" customHeight="1">
      <c r="A405" s="15" t="s">
        <v>434</v>
      </c>
      <c r="B405" s="15"/>
      <c r="C405" s="43" t="s">
        <v>435</v>
      </c>
      <c r="D405" s="35">
        <f>D406</f>
        <v>6842756.36</v>
      </c>
      <c r="E405" s="35"/>
      <c r="F405" s="35">
        <f>F406</f>
        <v>6842756.36</v>
      </c>
      <c r="G405" s="35">
        <f>G406</f>
        <v>-471913.06999999983</v>
      </c>
      <c r="H405" s="35">
        <f>F405+G405</f>
        <v>6370843.290000001</v>
      </c>
      <c r="I405" s="35">
        <f>I406</f>
        <v>-1122964.4899999998</v>
      </c>
      <c r="J405" s="35">
        <f t="shared" si="24"/>
        <v>5247878.800000001</v>
      </c>
    </row>
    <row r="406" spans="1:10" ht="25.5" customHeight="1">
      <c r="A406" s="15" t="s">
        <v>436</v>
      </c>
      <c r="B406" s="15"/>
      <c r="C406" s="57" t="s">
        <v>437</v>
      </c>
      <c r="D406" s="35">
        <f>D407</f>
        <v>6842756.36</v>
      </c>
      <c r="E406" s="35"/>
      <c r="F406" s="35">
        <f>F407</f>
        <v>6842756.36</v>
      </c>
      <c r="G406" s="46">
        <f>G407+G409</f>
        <v>-471913.06999999983</v>
      </c>
      <c r="H406" s="35">
        <f>F406+G406</f>
        <v>6370843.290000001</v>
      </c>
      <c r="I406" s="46">
        <f>I407+I409+I408</f>
        <v>-1122964.4899999998</v>
      </c>
      <c r="J406" s="35">
        <f t="shared" si="24"/>
        <v>5247878.800000001</v>
      </c>
    </row>
    <row r="407" spans="1:10" ht="25.5" customHeight="1">
      <c r="A407" s="15"/>
      <c r="B407" s="37" t="s">
        <v>94</v>
      </c>
      <c r="C407" s="22" t="s">
        <v>23</v>
      </c>
      <c r="D407" s="35">
        <v>6842756.36</v>
      </c>
      <c r="E407" s="35"/>
      <c r="F407" s="35">
        <v>6842756.36</v>
      </c>
      <c r="G407" s="46">
        <v>-3881035.36</v>
      </c>
      <c r="H407" s="35">
        <f>F407+G407</f>
        <v>2961721.0000000005</v>
      </c>
      <c r="I407" s="46">
        <v>648424.39</v>
      </c>
      <c r="J407" s="35">
        <f t="shared" si="24"/>
        <v>3610145.3900000006</v>
      </c>
    </row>
    <row r="408" spans="1:10" ht="25.5" customHeight="1">
      <c r="A408" s="15"/>
      <c r="B408" s="33" t="s">
        <v>438</v>
      </c>
      <c r="C408" s="23" t="s">
        <v>72</v>
      </c>
      <c r="D408" s="35"/>
      <c r="E408" s="35"/>
      <c r="F408" s="35"/>
      <c r="G408" s="46"/>
      <c r="H408" s="35"/>
      <c r="I408" s="46">
        <v>811146</v>
      </c>
      <c r="J408" s="35">
        <f t="shared" si="24"/>
        <v>811146</v>
      </c>
    </row>
    <row r="409" spans="1:10" ht="18" customHeight="1">
      <c r="A409" s="15"/>
      <c r="B409" s="58" t="s">
        <v>439</v>
      </c>
      <c r="C409" s="59" t="s">
        <v>257</v>
      </c>
      <c r="D409" s="46"/>
      <c r="E409" s="46"/>
      <c r="F409" s="46"/>
      <c r="G409" s="46">
        <f>G411</f>
        <v>3409122.29</v>
      </c>
      <c r="H409" s="46">
        <f>F409+G409</f>
        <v>3409122.29</v>
      </c>
      <c r="I409" s="46">
        <f>I411</f>
        <v>-2582534.88</v>
      </c>
      <c r="J409" s="46">
        <f t="shared" si="24"/>
        <v>826587.4100000001</v>
      </c>
    </row>
    <row r="410" spans="1:10" ht="15" customHeight="1">
      <c r="A410" s="15"/>
      <c r="B410" s="58"/>
      <c r="C410" s="59" t="s">
        <v>137</v>
      </c>
      <c r="D410" s="46"/>
      <c r="E410" s="46"/>
      <c r="F410" s="46"/>
      <c r="G410" s="46"/>
      <c r="H410" s="46"/>
      <c r="I410" s="46"/>
      <c r="J410" s="46"/>
    </row>
    <row r="411" spans="1:10" ht="18.75" customHeight="1">
      <c r="A411" s="15"/>
      <c r="B411" s="58"/>
      <c r="C411" s="59" t="s">
        <v>440</v>
      </c>
      <c r="D411" s="46"/>
      <c r="E411" s="46"/>
      <c r="F411" s="46"/>
      <c r="G411" s="46">
        <f>G413</f>
        <v>3409122.29</v>
      </c>
      <c r="H411" s="46">
        <f>F411+G411</f>
        <v>3409122.29</v>
      </c>
      <c r="I411" s="46">
        <f>I413</f>
        <v>-2582534.88</v>
      </c>
      <c r="J411" s="46">
        <f>H411+I411</f>
        <v>826587.4100000001</v>
      </c>
    </row>
    <row r="412" spans="1:10" ht="13.5" customHeight="1">
      <c r="A412" s="15"/>
      <c r="B412" s="58"/>
      <c r="C412" s="60" t="s">
        <v>138</v>
      </c>
      <c r="D412" s="46"/>
      <c r="E412" s="46"/>
      <c r="F412" s="46"/>
      <c r="G412" s="46"/>
      <c r="H412" s="46"/>
      <c r="I412" s="46"/>
      <c r="J412" s="46"/>
    </row>
    <row r="413" spans="1:10" ht="17.25" customHeight="1">
      <c r="A413" s="15"/>
      <c r="B413" s="58"/>
      <c r="C413" s="60" t="s">
        <v>139</v>
      </c>
      <c r="D413" s="46"/>
      <c r="E413" s="46"/>
      <c r="F413" s="46"/>
      <c r="G413" s="46">
        <v>3409122.29</v>
      </c>
      <c r="H413" s="46">
        <f aca="true" t="shared" si="25" ref="H413:H419">F413+G413</f>
        <v>3409122.29</v>
      </c>
      <c r="I413" s="46">
        <v>-2582534.88</v>
      </c>
      <c r="J413" s="46">
        <f aca="true" t="shared" si="26" ref="J413:J419">H413+I413</f>
        <v>826587.4100000001</v>
      </c>
    </row>
    <row r="414" spans="1:10" ht="27" customHeight="1">
      <c r="A414" s="15" t="s">
        <v>441</v>
      </c>
      <c r="B414" s="15"/>
      <c r="C414" s="30" t="s">
        <v>442</v>
      </c>
      <c r="D414" s="35">
        <f>D415</f>
        <v>39616575.2</v>
      </c>
      <c r="E414" s="35"/>
      <c r="F414" s="35">
        <f>F415</f>
        <v>39616575.2</v>
      </c>
      <c r="G414" s="35">
        <f>G415</f>
        <v>1478946.48</v>
      </c>
      <c r="H414" s="35">
        <f t="shared" si="25"/>
        <v>41095521.68</v>
      </c>
      <c r="I414" s="35">
        <f>I415</f>
        <v>24468181.59</v>
      </c>
      <c r="J414" s="35">
        <f t="shared" si="26"/>
        <v>65563703.269999996</v>
      </c>
    </row>
    <row r="415" spans="1:10" ht="25.5" customHeight="1">
      <c r="A415" s="61" t="s">
        <v>443</v>
      </c>
      <c r="B415" s="15"/>
      <c r="C415" s="30" t="s">
        <v>444</v>
      </c>
      <c r="D415" s="35">
        <f>D416</f>
        <v>39616575.2</v>
      </c>
      <c r="E415" s="35"/>
      <c r="F415" s="35">
        <f>F416</f>
        <v>39616575.2</v>
      </c>
      <c r="G415" s="35">
        <f>G416</f>
        <v>1478946.48</v>
      </c>
      <c r="H415" s="35">
        <f t="shared" si="25"/>
        <v>41095521.68</v>
      </c>
      <c r="I415" s="35">
        <f>I416</f>
        <v>24468181.59</v>
      </c>
      <c r="J415" s="35">
        <f t="shared" si="26"/>
        <v>65563703.269999996</v>
      </c>
    </row>
    <row r="416" spans="1:10" ht="25.5" customHeight="1">
      <c r="A416" s="15"/>
      <c r="B416" s="37" t="s">
        <v>94</v>
      </c>
      <c r="C416" s="22" t="s">
        <v>23</v>
      </c>
      <c r="D416" s="35">
        <f>D418+D419</f>
        <v>39616575.2</v>
      </c>
      <c r="E416" s="35"/>
      <c r="F416" s="35">
        <f>F418+F419</f>
        <v>39616575.2</v>
      </c>
      <c r="G416" s="35">
        <f>G419+G418</f>
        <v>1478946.48</v>
      </c>
      <c r="H416" s="35">
        <f t="shared" si="25"/>
        <v>41095521.68</v>
      </c>
      <c r="I416" s="35">
        <f>I419+I418</f>
        <v>24468181.59</v>
      </c>
      <c r="J416" s="35">
        <f t="shared" si="26"/>
        <v>65563703.269999996</v>
      </c>
    </row>
    <row r="417" spans="1:10" ht="12.75" customHeight="1">
      <c r="A417" s="15"/>
      <c r="B417" s="15"/>
      <c r="C417" s="30" t="s">
        <v>137</v>
      </c>
      <c r="D417" s="35"/>
      <c r="E417" s="35"/>
      <c r="F417" s="35"/>
      <c r="G417" s="35"/>
      <c r="H417" s="35">
        <f t="shared" si="25"/>
        <v>0</v>
      </c>
      <c r="I417" s="35"/>
      <c r="J417" s="35">
        <f t="shared" si="26"/>
        <v>0</v>
      </c>
    </row>
    <row r="418" spans="1:10" ht="12.75" customHeight="1">
      <c r="A418" s="15"/>
      <c r="B418" s="15"/>
      <c r="C418" s="30" t="s">
        <v>138</v>
      </c>
      <c r="D418" s="35">
        <v>37062200</v>
      </c>
      <c r="E418" s="35"/>
      <c r="F418" s="35">
        <v>37062200</v>
      </c>
      <c r="G418" s="35"/>
      <c r="H418" s="35">
        <f t="shared" si="25"/>
        <v>37062200</v>
      </c>
      <c r="I418" s="46">
        <v>21911442.86</v>
      </c>
      <c r="J418" s="35">
        <f t="shared" si="26"/>
        <v>58973642.86</v>
      </c>
    </row>
    <row r="419" spans="1:10" ht="16.5" customHeight="1">
      <c r="A419" s="15"/>
      <c r="B419" s="15"/>
      <c r="C419" s="30" t="s">
        <v>139</v>
      </c>
      <c r="D419" s="35">
        <f>D423+D426+D429+D432+D435+D441+D444+D447+D450+D453+D456</f>
        <v>2554375.2</v>
      </c>
      <c r="E419" s="35"/>
      <c r="F419" s="35">
        <f>F423+F426+F429+F432+F435+F441+F444+F447+F450+F453+F456</f>
        <v>2554375.2</v>
      </c>
      <c r="G419" s="35">
        <v>1478946.48</v>
      </c>
      <c r="H419" s="35">
        <f t="shared" si="25"/>
        <v>4033321.68</v>
      </c>
      <c r="I419" s="46">
        <v>2556738.73</v>
      </c>
      <c r="J419" s="35">
        <f t="shared" si="26"/>
        <v>6590060.41</v>
      </c>
    </row>
    <row r="420" spans="1:10" ht="12.75" customHeight="1" hidden="1">
      <c r="A420" s="15"/>
      <c r="B420" s="15"/>
      <c r="C420" s="30" t="s">
        <v>445</v>
      </c>
      <c r="D420" s="35"/>
      <c r="F420" s="35"/>
      <c r="H420" s="35"/>
      <c r="J420" s="35"/>
    </row>
    <row r="421" spans="1:10" ht="25.5" customHeight="1" hidden="1">
      <c r="A421" s="15"/>
      <c r="B421" s="15"/>
      <c r="C421" s="62" t="s">
        <v>446</v>
      </c>
      <c r="D421" s="35" t="s">
        <v>447</v>
      </c>
      <c r="F421" s="35" t="s">
        <v>447</v>
      </c>
      <c r="H421" s="35" t="s">
        <v>447</v>
      </c>
      <c r="J421" s="35" t="s">
        <v>447</v>
      </c>
    </row>
    <row r="422" spans="1:10" ht="12.75" customHeight="1" hidden="1">
      <c r="A422" s="15"/>
      <c r="B422" s="15"/>
      <c r="C422" s="30" t="s">
        <v>138</v>
      </c>
      <c r="D422" s="35" t="s">
        <v>447</v>
      </c>
      <c r="F422" s="35" t="s">
        <v>447</v>
      </c>
      <c r="H422" s="35" t="s">
        <v>447</v>
      </c>
      <c r="J422" s="35" t="s">
        <v>447</v>
      </c>
    </row>
    <row r="423" spans="1:10" ht="12.75" customHeight="1" hidden="1">
      <c r="A423" s="15"/>
      <c r="B423" s="15"/>
      <c r="C423" s="30" t="s">
        <v>139</v>
      </c>
      <c r="D423" s="35"/>
      <c r="F423" s="35"/>
      <c r="H423" s="35"/>
      <c r="J423" s="35"/>
    </row>
    <row r="424" spans="1:10" ht="27" customHeight="1" hidden="1">
      <c r="A424" s="15"/>
      <c r="B424" s="15"/>
      <c r="C424" s="63" t="s">
        <v>448</v>
      </c>
      <c r="D424" s="64">
        <f>D426+D425</f>
        <v>162423</v>
      </c>
      <c r="F424" s="64">
        <f>F426+F425</f>
        <v>162423</v>
      </c>
      <c r="H424" s="64">
        <f>H426+H425</f>
        <v>162423</v>
      </c>
      <c r="J424" s="64">
        <f>J426+J425</f>
        <v>162423</v>
      </c>
    </row>
    <row r="425" spans="1:10" ht="12.75" customHeight="1" hidden="1">
      <c r="A425" s="15"/>
      <c r="B425" s="15"/>
      <c r="C425" s="30" t="s">
        <v>138</v>
      </c>
      <c r="D425" s="35">
        <v>146180.7</v>
      </c>
      <c r="F425" s="35">
        <v>146180.7</v>
      </c>
      <c r="H425" s="35">
        <v>146180.7</v>
      </c>
      <c r="J425" s="35">
        <v>146180.7</v>
      </c>
    </row>
    <row r="426" spans="1:10" ht="12.75" customHeight="1" hidden="1">
      <c r="A426" s="15"/>
      <c r="B426" s="15"/>
      <c r="C426" s="30" t="s">
        <v>139</v>
      </c>
      <c r="D426" s="35">
        <v>16242.3</v>
      </c>
      <c r="F426" s="35">
        <v>16242.3</v>
      </c>
      <c r="H426" s="35">
        <v>16242.3</v>
      </c>
      <c r="J426" s="35">
        <v>16242.3</v>
      </c>
    </row>
    <row r="427" spans="1:10" ht="37.5" customHeight="1" hidden="1">
      <c r="A427" s="15"/>
      <c r="B427" s="15"/>
      <c r="C427" s="65" t="s">
        <v>449</v>
      </c>
      <c r="D427" s="64">
        <f>D429+D428</f>
        <v>66002</v>
      </c>
      <c r="F427" s="64">
        <f>F429+F428</f>
        <v>66002</v>
      </c>
      <c r="H427" s="64">
        <f>H429+H428</f>
        <v>66002</v>
      </c>
      <c r="J427" s="64">
        <f>J429+J428</f>
        <v>66002</v>
      </c>
    </row>
    <row r="428" spans="1:10" ht="12.75" customHeight="1" hidden="1">
      <c r="A428" s="15"/>
      <c r="B428" s="15"/>
      <c r="C428" s="30" t="s">
        <v>138</v>
      </c>
      <c r="D428" s="64">
        <v>59401.8</v>
      </c>
      <c r="F428" s="64">
        <v>59401.8</v>
      </c>
      <c r="H428" s="64">
        <v>59401.8</v>
      </c>
      <c r="J428" s="64">
        <v>59401.8</v>
      </c>
    </row>
    <row r="429" spans="1:10" ht="12.75" customHeight="1" hidden="1">
      <c r="A429" s="15"/>
      <c r="B429" s="15"/>
      <c r="C429" s="30" t="s">
        <v>139</v>
      </c>
      <c r="D429" s="64">
        <v>6600.2</v>
      </c>
      <c r="F429" s="64">
        <v>6600.2</v>
      </c>
      <c r="H429" s="64">
        <v>6600.2</v>
      </c>
      <c r="J429" s="64">
        <v>6600.2</v>
      </c>
    </row>
    <row r="430" spans="1:10" ht="30.75" customHeight="1" hidden="1">
      <c r="A430" s="15"/>
      <c r="B430" s="15"/>
      <c r="C430" s="66" t="s">
        <v>450</v>
      </c>
      <c r="D430" s="64">
        <f>D432+D431</f>
        <v>185304</v>
      </c>
      <c r="F430" s="64">
        <f>F432+F431</f>
        <v>185304</v>
      </c>
      <c r="H430" s="64">
        <f>H432+H431</f>
        <v>185304</v>
      </c>
      <c r="J430" s="64">
        <f>J432+J431</f>
        <v>185304</v>
      </c>
    </row>
    <row r="431" spans="1:10" ht="12.75" customHeight="1" hidden="1">
      <c r="A431" s="15"/>
      <c r="B431" s="15"/>
      <c r="C431" s="30" t="s">
        <v>138</v>
      </c>
      <c r="D431" s="64">
        <v>166773.6</v>
      </c>
      <c r="F431" s="64">
        <v>166773.6</v>
      </c>
      <c r="H431" s="64">
        <v>166773.6</v>
      </c>
      <c r="J431" s="64">
        <v>166773.6</v>
      </c>
    </row>
    <row r="432" spans="1:10" ht="12.75" customHeight="1" hidden="1">
      <c r="A432" s="15"/>
      <c r="B432" s="15"/>
      <c r="C432" s="30" t="s">
        <v>139</v>
      </c>
      <c r="D432" s="64">
        <v>18530.4</v>
      </c>
      <c r="F432" s="64">
        <v>18530.4</v>
      </c>
      <c r="H432" s="64">
        <v>18530.4</v>
      </c>
      <c r="J432" s="64">
        <v>18530.4</v>
      </c>
    </row>
    <row r="433" spans="1:10" ht="29.25" customHeight="1" hidden="1">
      <c r="A433" s="15"/>
      <c r="B433" s="15"/>
      <c r="C433" s="66" t="s">
        <v>451</v>
      </c>
      <c r="D433" s="64">
        <f>D435+D434</f>
        <v>63716</v>
      </c>
      <c r="F433" s="64">
        <f>F435+F434</f>
        <v>63716</v>
      </c>
      <c r="H433" s="64">
        <f>H435+H434</f>
        <v>63716</v>
      </c>
      <c r="J433" s="64">
        <f>J435+J434</f>
        <v>63716</v>
      </c>
    </row>
    <row r="434" spans="1:10" ht="12.75" customHeight="1" hidden="1">
      <c r="A434" s="15"/>
      <c r="B434" s="15"/>
      <c r="C434" s="30" t="s">
        <v>138</v>
      </c>
      <c r="D434" s="64">
        <v>57344.4</v>
      </c>
      <c r="F434" s="64">
        <v>57344.4</v>
      </c>
      <c r="H434" s="64">
        <v>57344.4</v>
      </c>
      <c r="J434" s="64">
        <v>57344.4</v>
      </c>
    </row>
    <row r="435" spans="1:10" ht="12.75" customHeight="1" hidden="1">
      <c r="A435" s="15"/>
      <c r="B435" s="15"/>
      <c r="C435" s="30" t="s">
        <v>139</v>
      </c>
      <c r="D435" s="64">
        <v>6371.6</v>
      </c>
      <c r="F435" s="64">
        <v>6371.6</v>
      </c>
      <c r="H435" s="64">
        <v>6371.6</v>
      </c>
      <c r="J435" s="64">
        <v>6371.6</v>
      </c>
    </row>
    <row r="436" spans="1:10" ht="30" customHeight="1" hidden="1">
      <c r="A436" s="15"/>
      <c r="B436" s="15"/>
      <c r="C436" s="63" t="s">
        <v>452</v>
      </c>
      <c r="D436" s="64">
        <f>D438+D437</f>
        <v>0</v>
      </c>
      <c r="F436" s="64">
        <f>F438+F437</f>
        <v>0</v>
      </c>
      <c r="H436" s="64">
        <f>H438+H437</f>
        <v>0</v>
      </c>
      <c r="J436" s="64">
        <f>J438+J437</f>
        <v>0</v>
      </c>
    </row>
    <row r="437" spans="1:10" ht="12.75" customHeight="1" hidden="1">
      <c r="A437" s="15"/>
      <c r="B437" s="15"/>
      <c r="C437" s="30" t="s">
        <v>138</v>
      </c>
      <c r="D437" s="35"/>
      <c r="F437" s="35"/>
      <c r="H437" s="35"/>
      <c r="J437" s="35"/>
    </row>
    <row r="438" spans="1:10" ht="12.75" customHeight="1" hidden="1">
      <c r="A438" s="15"/>
      <c r="B438" s="15"/>
      <c r="C438" s="30" t="s">
        <v>139</v>
      </c>
      <c r="D438" s="35"/>
      <c r="F438" s="35"/>
      <c r="H438" s="35"/>
      <c r="J438" s="35"/>
    </row>
    <row r="439" spans="1:10" ht="31.5" customHeight="1" hidden="1">
      <c r="A439" s="15"/>
      <c r="B439" s="15"/>
      <c r="C439" s="66" t="s">
        <v>453</v>
      </c>
      <c r="D439" s="64">
        <f>D441+D440</f>
        <v>8663257</v>
      </c>
      <c r="F439" s="64">
        <f>F441+F440</f>
        <v>8663257</v>
      </c>
      <c r="H439" s="64">
        <f>H441+H440</f>
        <v>8663257</v>
      </c>
      <c r="J439" s="64">
        <f>J441+J440</f>
        <v>8663257</v>
      </c>
    </row>
    <row r="440" spans="1:10" ht="12.75" customHeight="1" hidden="1">
      <c r="A440" s="15"/>
      <c r="B440" s="15"/>
      <c r="C440" s="30" t="s">
        <v>138</v>
      </c>
      <c r="D440" s="35">
        <v>7796931.3</v>
      </c>
      <c r="F440" s="35">
        <v>7796931.3</v>
      </c>
      <c r="H440" s="35">
        <v>7796931.3</v>
      </c>
      <c r="J440" s="35">
        <v>7796931.3</v>
      </c>
    </row>
    <row r="441" spans="1:10" ht="12.75" customHeight="1" hidden="1">
      <c r="A441" s="15"/>
      <c r="B441" s="15"/>
      <c r="C441" s="30" t="s">
        <v>139</v>
      </c>
      <c r="D441" s="35">
        <v>866325.7</v>
      </c>
      <c r="F441" s="35">
        <v>866325.7</v>
      </c>
      <c r="H441" s="35">
        <v>866325.7</v>
      </c>
      <c r="J441" s="35">
        <v>866325.7</v>
      </c>
    </row>
    <row r="442" spans="1:10" ht="27.75" customHeight="1" hidden="1">
      <c r="A442" s="15"/>
      <c r="B442" s="15"/>
      <c r="C442" s="66" t="s">
        <v>454</v>
      </c>
      <c r="D442" s="64">
        <f>D444+D443</f>
        <v>1117848</v>
      </c>
      <c r="F442" s="64">
        <f>F444+F443</f>
        <v>1117848</v>
      </c>
      <c r="H442" s="64">
        <f>H444+H443</f>
        <v>1117848</v>
      </c>
      <c r="J442" s="64">
        <f>J444+J443</f>
        <v>1117848</v>
      </c>
    </row>
    <row r="443" spans="1:10" ht="12.75" customHeight="1" hidden="1">
      <c r="A443" s="15"/>
      <c r="B443" s="15"/>
      <c r="C443" s="30" t="s">
        <v>138</v>
      </c>
      <c r="D443" s="64">
        <v>1006063.2</v>
      </c>
      <c r="F443" s="64">
        <v>1006063.2</v>
      </c>
      <c r="H443" s="64">
        <v>1006063.2</v>
      </c>
      <c r="J443" s="64">
        <v>1006063.2</v>
      </c>
    </row>
    <row r="444" spans="1:10" ht="12.75" customHeight="1" hidden="1">
      <c r="A444" s="15"/>
      <c r="B444" s="15"/>
      <c r="C444" s="30" t="s">
        <v>139</v>
      </c>
      <c r="D444" s="64">
        <v>111784.8</v>
      </c>
      <c r="F444" s="64">
        <v>111784.8</v>
      </c>
      <c r="H444" s="64">
        <v>111784.8</v>
      </c>
      <c r="J444" s="64">
        <v>111784.8</v>
      </c>
    </row>
    <row r="445" spans="1:10" ht="24.75" customHeight="1" hidden="1">
      <c r="A445" s="15"/>
      <c r="B445" s="15"/>
      <c r="C445" s="66" t="s">
        <v>455</v>
      </c>
      <c r="D445" s="64">
        <f>D447+D446</f>
        <v>8797736</v>
      </c>
      <c r="F445" s="64">
        <f>F447+F446</f>
        <v>8797736</v>
      </c>
      <c r="H445" s="64">
        <f>H447+H446</f>
        <v>8797736</v>
      </c>
      <c r="J445" s="64">
        <f>J447+J446</f>
        <v>8797736</v>
      </c>
    </row>
    <row r="446" spans="1:10" ht="12.75" customHeight="1" hidden="1">
      <c r="A446" s="15"/>
      <c r="B446" s="15"/>
      <c r="C446" s="30" t="s">
        <v>138</v>
      </c>
      <c r="D446" s="64">
        <v>7917962.4</v>
      </c>
      <c r="F446" s="64">
        <v>7917962.4</v>
      </c>
      <c r="H446" s="64">
        <v>7917962.4</v>
      </c>
      <c r="J446" s="64">
        <v>7917962.4</v>
      </c>
    </row>
    <row r="447" spans="1:10" ht="12.75" customHeight="1" hidden="1">
      <c r="A447" s="15"/>
      <c r="B447" s="15"/>
      <c r="C447" s="30" t="s">
        <v>139</v>
      </c>
      <c r="D447" s="64">
        <v>879773.6</v>
      </c>
      <c r="F447" s="64">
        <v>879773.6</v>
      </c>
      <c r="H447" s="64">
        <v>879773.6</v>
      </c>
      <c r="J447" s="64">
        <v>879773.6</v>
      </c>
    </row>
    <row r="448" spans="1:10" ht="25.5" customHeight="1" hidden="1">
      <c r="A448" s="15"/>
      <c r="B448" s="15"/>
      <c r="C448" s="66" t="s">
        <v>456</v>
      </c>
      <c r="D448" s="64">
        <f>D449+D450</f>
        <v>5561686</v>
      </c>
      <c r="F448" s="64">
        <f>F449+F450</f>
        <v>5561686</v>
      </c>
      <c r="H448" s="64">
        <f>H449+H450</f>
        <v>5561686</v>
      </c>
      <c r="J448" s="64">
        <f>J449+J450</f>
        <v>5561686</v>
      </c>
    </row>
    <row r="449" spans="1:10" ht="12.75" customHeight="1" hidden="1">
      <c r="A449" s="15"/>
      <c r="B449" s="15"/>
      <c r="C449" s="30" t="s">
        <v>138</v>
      </c>
      <c r="D449" s="35">
        <v>5005517.4</v>
      </c>
      <c r="F449" s="35">
        <v>5005517.4</v>
      </c>
      <c r="H449" s="35">
        <v>5005517.4</v>
      </c>
      <c r="J449" s="35">
        <v>5005517.4</v>
      </c>
    </row>
    <row r="450" spans="1:10" ht="12.75" customHeight="1" hidden="1">
      <c r="A450" s="15"/>
      <c r="B450" s="15"/>
      <c r="C450" s="30" t="s">
        <v>139</v>
      </c>
      <c r="D450" s="35">
        <v>556168.6</v>
      </c>
      <c r="F450" s="35">
        <v>556168.6</v>
      </c>
      <c r="H450" s="35">
        <v>556168.6</v>
      </c>
      <c r="J450" s="35">
        <v>556168.6</v>
      </c>
    </row>
    <row r="451" spans="1:10" ht="20.25" customHeight="1" hidden="1">
      <c r="A451" s="15"/>
      <c r="B451" s="15"/>
      <c r="C451" s="66" t="s">
        <v>457</v>
      </c>
      <c r="D451" s="64">
        <f>D452+D453</f>
        <v>311830</v>
      </c>
      <c r="F451" s="64">
        <f>F452+F453</f>
        <v>311830</v>
      </c>
      <c r="H451" s="64">
        <f>H452+H453</f>
        <v>311830</v>
      </c>
      <c r="J451" s="64">
        <f>J452+J453</f>
        <v>311830</v>
      </c>
    </row>
    <row r="452" spans="1:10" ht="12.75" customHeight="1" hidden="1">
      <c r="A452" s="15"/>
      <c r="B452" s="15"/>
      <c r="C452" s="30" t="s">
        <v>138</v>
      </c>
      <c r="D452" s="35">
        <v>280647</v>
      </c>
      <c r="F452" s="35">
        <v>280647</v>
      </c>
      <c r="H452" s="35">
        <v>280647</v>
      </c>
      <c r="J452" s="35">
        <v>280647</v>
      </c>
    </row>
    <row r="453" spans="1:10" ht="15.75" customHeight="1" hidden="1">
      <c r="A453" s="15"/>
      <c r="B453" s="15"/>
      <c r="C453" s="67" t="s">
        <v>139</v>
      </c>
      <c r="D453" s="35">
        <v>31183</v>
      </c>
      <c r="F453" s="35">
        <v>31183</v>
      </c>
      <c r="H453" s="35">
        <v>31183</v>
      </c>
      <c r="J453" s="35">
        <v>31183</v>
      </c>
    </row>
    <row r="454" spans="1:10" ht="19.5" customHeight="1" hidden="1">
      <c r="A454" s="15"/>
      <c r="B454" s="15"/>
      <c r="C454" s="66" t="s">
        <v>458</v>
      </c>
      <c r="D454" s="64">
        <f>D455+D456</f>
        <v>613950</v>
      </c>
      <c r="F454" s="64">
        <f>F455+F456</f>
        <v>613950</v>
      </c>
      <c r="H454" s="64">
        <f>H455+H456</f>
        <v>613950</v>
      </c>
      <c r="J454" s="64">
        <f>J455+J456</f>
        <v>613950</v>
      </c>
    </row>
    <row r="455" spans="1:10" ht="13.5" customHeight="1" hidden="1">
      <c r="A455" s="15"/>
      <c r="B455" s="15"/>
      <c r="C455" s="30" t="s">
        <v>138</v>
      </c>
      <c r="D455" s="64">
        <v>552555</v>
      </c>
      <c r="F455" s="64">
        <v>552555</v>
      </c>
      <c r="H455" s="64">
        <v>552555</v>
      </c>
      <c r="J455" s="64">
        <v>552555</v>
      </c>
    </row>
    <row r="456" spans="1:10" ht="6" customHeight="1" hidden="1">
      <c r="A456" s="15"/>
      <c r="B456" s="15"/>
      <c r="C456" s="67" t="s">
        <v>139</v>
      </c>
      <c r="D456" s="64">
        <v>61395</v>
      </c>
      <c r="F456" s="64">
        <v>61395</v>
      </c>
      <c r="H456" s="64">
        <v>61395</v>
      </c>
      <c r="J456" s="64">
        <v>61395</v>
      </c>
    </row>
    <row r="457" spans="1:10" ht="7.5" customHeight="1" hidden="1">
      <c r="A457" s="68"/>
      <c r="B457" s="15">
        <v>800</v>
      </c>
      <c r="C457" s="30" t="s">
        <v>459</v>
      </c>
      <c r="D457" s="35">
        <f>D458+D459</f>
        <v>32474033.45</v>
      </c>
      <c r="E457" s="35"/>
      <c r="F457" s="35">
        <f>F458+F459</f>
        <v>32474033.45</v>
      </c>
      <c r="G457" s="35"/>
      <c r="H457" s="35">
        <f>H458+H459</f>
        <v>32474033.45</v>
      </c>
      <c r="I457" s="35"/>
      <c r="J457" s="35">
        <f>J458+J459</f>
        <v>32474033.45</v>
      </c>
    </row>
    <row r="458" spans="1:10" ht="17.25" customHeight="1" hidden="1">
      <c r="A458" s="68"/>
      <c r="B458" s="15"/>
      <c r="C458" s="30" t="s">
        <v>138</v>
      </c>
      <c r="D458" s="69">
        <v>13310517.98</v>
      </c>
      <c r="E458" s="69"/>
      <c r="F458" s="69">
        <v>13310517.98</v>
      </c>
      <c r="G458" s="69"/>
      <c r="H458" s="69">
        <v>13310517.98</v>
      </c>
      <c r="I458" s="69"/>
      <c r="J458" s="69">
        <v>13310517.98</v>
      </c>
    </row>
    <row r="459" spans="1:10" ht="17.25" customHeight="1" hidden="1">
      <c r="A459" s="68"/>
      <c r="B459" s="15"/>
      <c r="C459" s="30" t="s">
        <v>139</v>
      </c>
      <c r="D459" s="35">
        <v>19163515.47</v>
      </c>
      <c r="E459" s="35"/>
      <c r="F459" s="35">
        <v>19163515.47</v>
      </c>
      <c r="G459" s="35"/>
      <c r="H459" s="35">
        <v>19163515.47</v>
      </c>
      <c r="I459" s="35"/>
      <c r="J459" s="35">
        <v>19163515.47</v>
      </c>
    </row>
    <row r="460" spans="1:10" ht="35.25" customHeight="1" hidden="1">
      <c r="A460" s="15" t="s">
        <v>460</v>
      </c>
      <c r="B460" s="70"/>
      <c r="C460" s="71" t="s">
        <v>461</v>
      </c>
      <c r="D460" s="35">
        <f>D461</f>
        <v>0</v>
      </c>
      <c r="F460" s="35">
        <f>F461</f>
        <v>0</v>
      </c>
      <c r="H460" s="35">
        <f>H461</f>
        <v>0</v>
      </c>
      <c r="J460" s="35">
        <f>J461</f>
        <v>0</v>
      </c>
    </row>
    <row r="461" spans="1:10" ht="23.25" customHeight="1" hidden="1">
      <c r="A461" s="61" t="s">
        <v>462</v>
      </c>
      <c r="B461" s="15"/>
      <c r="C461" s="30" t="s">
        <v>463</v>
      </c>
      <c r="D461" s="35">
        <f>D462</f>
        <v>0</v>
      </c>
      <c r="F461" s="35">
        <f>F462</f>
        <v>0</v>
      </c>
      <c r="H461" s="35">
        <f>H462</f>
        <v>0</v>
      </c>
      <c r="J461" s="35">
        <f>J462</f>
        <v>0</v>
      </c>
    </row>
    <row r="462" spans="1:10" ht="15" customHeight="1" hidden="1">
      <c r="A462" s="15"/>
      <c r="B462" s="37" t="s">
        <v>94</v>
      </c>
      <c r="C462" s="40" t="s">
        <v>23</v>
      </c>
      <c r="D462" s="35">
        <f>D464+D465</f>
        <v>0</v>
      </c>
      <c r="F462" s="35">
        <f>F464+F465</f>
        <v>0</v>
      </c>
      <c r="H462" s="35">
        <f>H464+H465</f>
        <v>0</v>
      </c>
      <c r="J462" s="35">
        <f>J464+J465</f>
        <v>0</v>
      </c>
    </row>
    <row r="463" spans="1:10" ht="13.5" customHeight="1" hidden="1">
      <c r="A463" s="15"/>
      <c r="B463" s="15"/>
      <c r="C463" s="30" t="s">
        <v>137</v>
      </c>
      <c r="D463" s="35" t="s">
        <v>464</v>
      </c>
      <c r="F463" s="35" t="s">
        <v>464</v>
      </c>
      <c r="H463" s="35" t="s">
        <v>464</v>
      </c>
      <c r="J463" s="35" t="s">
        <v>464</v>
      </c>
    </row>
    <row r="464" spans="1:10" ht="15.75" customHeight="1" hidden="1">
      <c r="A464" s="15"/>
      <c r="B464" s="15"/>
      <c r="C464" s="30" t="s">
        <v>138</v>
      </c>
      <c r="D464" s="35">
        <v>0</v>
      </c>
      <c r="F464" s="35">
        <v>0</v>
      </c>
      <c r="H464" s="35">
        <v>0</v>
      </c>
      <c r="J464" s="35">
        <v>0</v>
      </c>
    </row>
    <row r="465" spans="1:10" ht="20.25" customHeight="1" hidden="1">
      <c r="A465" s="15"/>
      <c r="B465" s="15"/>
      <c r="C465" s="30" t="s">
        <v>139</v>
      </c>
      <c r="D465" s="35">
        <v>0</v>
      </c>
      <c r="F465" s="35">
        <v>0</v>
      </c>
      <c r="H465" s="35">
        <v>0</v>
      </c>
      <c r="J465" s="35">
        <v>0</v>
      </c>
    </row>
    <row r="466" spans="1:10" ht="25.5" customHeight="1">
      <c r="A466" s="15" t="s">
        <v>465</v>
      </c>
      <c r="B466" s="15"/>
      <c r="C466" s="31" t="s">
        <v>466</v>
      </c>
      <c r="D466" s="35">
        <f>D467</f>
        <v>17599868.44</v>
      </c>
      <c r="E466" s="35">
        <f>E467+E474</f>
        <v>0</v>
      </c>
      <c r="F466" s="46">
        <f>D466+E466</f>
        <v>17599868.44</v>
      </c>
      <c r="G466" s="35">
        <f>G467+G474</f>
        <v>2098205.39</v>
      </c>
      <c r="H466" s="46">
        <f>F466+G466</f>
        <v>19698073.830000002</v>
      </c>
      <c r="I466" s="35">
        <f>I467+I474</f>
        <v>0</v>
      </c>
      <c r="J466" s="46">
        <f>H466+I466</f>
        <v>19698073.830000002</v>
      </c>
    </row>
    <row r="467" spans="1:10" ht="12.75" customHeight="1">
      <c r="A467" s="15" t="s">
        <v>467</v>
      </c>
      <c r="B467" s="15"/>
      <c r="C467" s="31" t="s">
        <v>468</v>
      </c>
      <c r="D467" s="35">
        <f>D468</f>
        <v>17599868.44</v>
      </c>
      <c r="E467" s="46">
        <f>E468</f>
        <v>-4991500</v>
      </c>
      <c r="F467" s="46">
        <f>D467+E467</f>
        <v>12608368.440000001</v>
      </c>
      <c r="G467" s="35">
        <f>G468+G469</f>
        <v>1498205.3900000001</v>
      </c>
      <c r="H467" s="46">
        <f>F467+G467</f>
        <v>14106573.830000002</v>
      </c>
      <c r="I467" s="35">
        <f>I468+I469</f>
        <v>0</v>
      </c>
      <c r="J467" s="46">
        <f>H467+I467</f>
        <v>14106573.830000002</v>
      </c>
    </row>
    <row r="468" spans="1:10" ht="25.5" customHeight="1">
      <c r="A468" s="15"/>
      <c r="B468" s="37" t="s">
        <v>94</v>
      </c>
      <c r="C468" s="22" t="s">
        <v>23</v>
      </c>
      <c r="D468" s="35">
        <v>17599868.44</v>
      </c>
      <c r="E468" s="46">
        <v>-4991500</v>
      </c>
      <c r="F468" s="46">
        <f>D468+E468</f>
        <v>12608368.440000001</v>
      </c>
      <c r="G468" s="35">
        <v>-1449889.58</v>
      </c>
      <c r="H468" s="46">
        <f>F468+G468</f>
        <v>11158478.860000001</v>
      </c>
      <c r="I468" s="35"/>
      <c r="J468" s="46">
        <f>H468+I468</f>
        <v>11158478.860000001</v>
      </c>
    </row>
    <row r="469" spans="1:10" ht="19.5" customHeight="1">
      <c r="A469" s="15"/>
      <c r="B469" s="37" t="s">
        <v>439</v>
      </c>
      <c r="C469" s="72" t="s">
        <v>257</v>
      </c>
      <c r="D469" s="35"/>
      <c r="E469" s="46"/>
      <c r="F469" s="46"/>
      <c r="G469" s="35">
        <f>G471</f>
        <v>2948094.97</v>
      </c>
      <c r="H469" s="46">
        <f>F469+G469</f>
        <v>2948094.97</v>
      </c>
      <c r="I469" s="35">
        <f>I471</f>
        <v>0</v>
      </c>
      <c r="J469" s="46">
        <f>H469+I469</f>
        <v>2948094.97</v>
      </c>
    </row>
    <row r="470" spans="1:10" ht="17.25" customHeight="1">
      <c r="A470" s="15"/>
      <c r="B470" s="37"/>
      <c r="C470" s="72" t="s">
        <v>137</v>
      </c>
      <c r="D470" s="35"/>
      <c r="E470" s="46"/>
      <c r="F470" s="46"/>
      <c r="G470" s="35"/>
      <c r="H470" s="46"/>
      <c r="I470" s="35"/>
      <c r="J470" s="46"/>
    </row>
    <row r="471" spans="1:10" ht="18" customHeight="1">
      <c r="A471" s="15"/>
      <c r="B471" s="37"/>
      <c r="C471" s="72" t="s">
        <v>440</v>
      </c>
      <c r="D471" s="35"/>
      <c r="E471" s="46"/>
      <c r="F471" s="46"/>
      <c r="G471" s="35">
        <f>G473</f>
        <v>2948094.97</v>
      </c>
      <c r="H471" s="46">
        <f>F471+G471</f>
        <v>2948094.97</v>
      </c>
      <c r="I471" s="35">
        <f>I473</f>
        <v>0</v>
      </c>
      <c r="J471" s="46">
        <f>H471+I471</f>
        <v>2948094.97</v>
      </c>
    </row>
    <row r="472" spans="1:10" ht="14.25" customHeight="1">
      <c r="A472" s="15"/>
      <c r="B472" s="37"/>
      <c r="C472" s="71" t="s">
        <v>138</v>
      </c>
      <c r="D472" s="35"/>
      <c r="E472" s="46"/>
      <c r="F472" s="46"/>
      <c r="G472" s="35"/>
      <c r="H472" s="46">
        <f>F472+G472</f>
        <v>0</v>
      </c>
      <c r="I472" s="35"/>
      <c r="J472" s="46">
        <f>H472+I472</f>
        <v>0</v>
      </c>
    </row>
    <row r="473" spans="1:10" ht="15.75" customHeight="1">
      <c r="A473" s="15"/>
      <c r="B473" s="37"/>
      <c r="C473" s="71" t="s">
        <v>139</v>
      </c>
      <c r="D473" s="35"/>
      <c r="E473" s="46"/>
      <c r="F473" s="46"/>
      <c r="G473" s="35">
        <v>2948094.97</v>
      </c>
      <c r="H473" s="46">
        <f>F473+G473</f>
        <v>2948094.97</v>
      </c>
      <c r="I473" s="35"/>
      <c r="J473" s="46">
        <f>H473+I473</f>
        <v>2948094.97</v>
      </c>
    </row>
    <row r="474" spans="1:10" ht="41.25" customHeight="1">
      <c r="A474" s="26" t="s">
        <v>469</v>
      </c>
      <c r="B474" s="33"/>
      <c r="C474" s="22" t="s">
        <v>470</v>
      </c>
      <c r="D474" s="46"/>
      <c r="E474" s="46">
        <f>E475</f>
        <v>4991500</v>
      </c>
      <c r="F474" s="46">
        <f>D474+E474</f>
        <v>4991500</v>
      </c>
      <c r="G474" s="35">
        <f>G475</f>
        <v>600000</v>
      </c>
      <c r="H474" s="46">
        <f>F474+G474</f>
        <v>5591500</v>
      </c>
      <c r="I474" s="35">
        <f>I475</f>
        <v>0</v>
      </c>
      <c r="J474" s="46">
        <f>H474+I474</f>
        <v>5591500</v>
      </c>
    </row>
    <row r="475" spans="1:10" ht="32.25" customHeight="1">
      <c r="A475" s="26"/>
      <c r="B475" s="33" t="s">
        <v>438</v>
      </c>
      <c r="C475" s="23" t="s">
        <v>72</v>
      </c>
      <c r="D475" s="46"/>
      <c r="E475" s="46">
        <v>4991500</v>
      </c>
      <c r="F475" s="46">
        <f>D475+E475</f>
        <v>4991500</v>
      </c>
      <c r="G475" s="35">
        <v>600000</v>
      </c>
      <c r="H475" s="46">
        <f>F475+G475</f>
        <v>5591500</v>
      </c>
      <c r="I475" s="35"/>
      <c r="J475" s="46">
        <f>H475+I475</f>
        <v>5591500</v>
      </c>
    </row>
    <row r="476" spans="1:10" ht="38.25" customHeight="1">
      <c r="A476" s="27" t="s">
        <v>471</v>
      </c>
      <c r="B476" s="73"/>
      <c r="C476" s="74" t="s">
        <v>472</v>
      </c>
      <c r="D476" s="52">
        <f>D477+D493</f>
        <v>3850000</v>
      </c>
      <c r="E476" s="52"/>
      <c r="F476" s="52">
        <f>F477+F493</f>
        <v>3850000</v>
      </c>
      <c r="G476" s="52">
        <f>G493</f>
        <v>1137123.63</v>
      </c>
      <c r="H476" s="52">
        <f>H477+H493</f>
        <v>4987123.63</v>
      </c>
      <c r="I476" s="52">
        <f>I493</f>
        <v>0</v>
      </c>
      <c r="J476" s="52">
        <f>J477+J493</f>
        <v>4987123.63</v>
      </c>
    </row>
    <row r="477" spans="1:10" ht="12.75" customHeight="1">
      <c r="A477" s="15" t="s">
        <v>473</v>
      </c>
      <c r="B477" s="15"/>
      <c r="C477" s="30" t="s">
        <v>474</v>
      </c>
      <c r="D477" s="35">
        <f>D478+D490</f>
        <v>3748135.69</v>
      </c>
      <c r="E477" s="35"/>
      <c r="F477" s="35">
        <f>F478+F490</f>
        <v>3748135.69</v>
      </c>
      <c r="G477" s="35"/>
      <c r="H477" s="35">
        <f>H478+H490</f>
        <v>3748135.69</v>
      </c>
      <c r="I477" s="35"/>
      <c r="J477" s="35">
        <f>J478+J490</f>
        <v>3748135.69</v>
      </c>
    </row>
    <row r="478" spans="1:10" ht="12.75" customHeight="1">
      <c r="A478" s="15" t="s">
        <v>475</v>
      </c>
      <c r="B478" s="15"/>
      <c r="C478" s="30" t="s">
        <v>476</v>
      </c>
      <c r="D478" s="35">
        <f>D479+D481+D483+D485</f>
        <v>3727135.69</v>
      </c>
      <c r="E478" s="35"/>
      <c r="F478" s="35">
        <f>F479+F481+F483+F485</f>
        <v>3727135.69</v>
      </c>
      <c r="G478" s="35"/>
      <c r="H478" s="35">
        <f>H479+H481+H483+H485</f>
        <v>3727135.69</v>
      </c>
      <c r="I478" s="35"/>
      <c r="J478" s="35">
        <f>J479+J481+J483+J485</f>
        <v>3727135.69</v>
      </c>
    </row>
    <row r="479" spans="1:10" ht="25.5" customHeight="1">
      <c r="A479" s="15" t="s">
        <v>477</v>
      </c>
      <c r="B479" s="15"/>
      <c r="C479" s="30" t="s">
        <v>478</v>
      </c>
      <c r="D479" s="35">
        <f>D480</f>
        <v>165109.69</v>
      </c>
      <c r="E479" s="35"/>
      <c r="F479" s="35">
        <f>F480</f>
        <v>165109.69</v>
      </c>
      <c r="G479" s="35"/>
      <c r="H479" s="35">
        <f>H480</f>
        <v>165109.69</v>
      </c>
      <c r="I479" s="35"/>
      <c r="J479" s="35">
        <f>J480</f>
        <v>165109.69</v>
      </c>
    </row>
    <row r="480" spans="1:10" ht="25.5" customHeight="1">
      <c r="A480" s="15"/>
      <c r="B480" s="37" t="s">
        <v>94</v>
      </c>
      <c r="C480" s="22" t="s">
        <v>23</v>
      </c>
      <c r="D480" s="35">
        <v>165109.69</v>
      </c>
      <c r="E480" s="35"/>
      <c r="F480" s="35">
        <v>165109.69</v>
      </c>
      <c r="G480" s="35"/>
      <c r="H480" s="35">
        <v>165109.69</v>
      </c>
      <c r="I480" s="35"/>
      <c r="J480" s="35">
        <v>165109.69</v>
      </c>
    </row>
    <row r="481" spans="1:10" ht="25.5" customHeight="1">
      <c r="A481" s="15" t="s">
        <v>479</v>
      </c>
      <c r="B481" s="15"/>
      <c r="C481" s="30" t="s">
        <v>480</v>
      </c>
      <c r="D481" s="35">
        <f>D482</f>
        <v>62026</v>
      </c>
      <c r="E481" s="35"/>
      <c r="F481" s="35">
        <f>F482</f>
        <v>62026</v>
      </c>
      <c r="G481" s="35"/>
      <c r="H481" s="35">
        <f>H482</f>
        <v>62026</v>
      </c>
      <c r="I481" s="35"/>
      <c r="J481" s="35">
        <f>J482</f>
        <v>62026</v>
      </c>
    </row>
    <row r="482" spans="1:10" ht="25.5" customHeight="1">
      <c r="A482" s="15"/>
      <c r="B482" s="37" t="s">
        <v>94</v>
      </c>
      <c r="C482" s="22" t="s">
        <v>23</v>
      </c>
      <c r="D482" s="35">
        <v>62026</v>
      </c>
      <c r="E482" s="35"/>
      <c r="F482" s="35">
        <v>62026</v>
      </c>
      <c r="G482" s="35"/>
      <c r="H482" s="35">
        <v>62026</v>
      </c>
      <c r="I482" s="35"/>
      <c r="J482" s="35">
        <v>62026</v>
      </c>
    </row>
    <row r="483" spans="1:10" ht="51" customHeight="1" hidden="1">
      <c r="A483" s="15" t="s">
        <v>481</v>
      </c>
      <c r="B483" s="15"/>
      <c r="C483" s="30" t="s">
        <v>482</v>
      </c>
      <c r="D483" s="35" t="s">
        <v>464</v>
      </c>
      <c r="F483" s="35" t="s">
        <v>464</v>
      </c>
      <c r="H483" s="35" t="s">
        <v>464</v>
      </c>
      <c r="J483" s="35" t="s">
        <v>464</v>
      </c>
    </row>
    <row r="484" spans="1:10" ht="25.5" customHeight="1" hidden="1">
      <c r="A484" s="15"/>
      <c r="B484" s="37" t="s">
        <v>94</v>
      </c>
      <c r="C484" s="34" t="s">
        <v>95</v>
      </c>
      <c r="D484" s="35" t="s">
        <v>464</v>
      </c>
      <c r="F484" s="35" t="s">
        <v>464</v>
      </c>
      <c r="H484" s="35" t="s">
        <v>464</v>
      </c>
      <c r="J484" s="35" t="s">
        <v>464</v>
      </c>
    </row>
    <row r="485" spans="1:10" ht="21" customHeight="1">
      <c r="A485" s="15" t="s">
        <v>483</v>
      </c>
      <c r="B485" s="15"/>
      <c r="C485" s="30" t="s">
        <v>484</v>
      </c>
      <c r="D485" s="35" t="s">
        <v>485</v>
      </c>
      <c r="E485" s="35"/>
      <c r="F485" s="35" t="s">
        <v>485</v>
      </c>
      <c r="G485" s="35"/>
      <c r="H485" s="35" t="s">
        <v>485</v>
      </c>
      <c r="I485" s="35"/>
      <c r="J485" s="35" t="s">
        <v>485</v>
      </c>
    </row>
    <row r="486" spans="1:10" ht="25.5" customHeight="1">
      <c r="A486" s="15"/>
      <c r="B486" s="37" t="s">
        <v>94</v>
      </c>
      <c r="C486" s="22" t="s">
        <v>23</v>
      </c>
      <c r="D486" s="35" t="s">
        <v>485</v>
      </c>
      <c r="E486" s="35"/>
      <c r="F486" s="35" t="s">
        <v>485</v>
      </c>
      <c r="G486" s="35"/>
      <c r="H486" s="35" t="s">
        <v>485</v>
      </c>
      <c r="I486" s="35"/>
      <c r="J486" s="35" t="s">
        <v>485</v>
      </c>
    </row>
    <row r="487" spans="1:10" ht="12.75" customHeight="1">
      <c r="A487" s="15"/>
      <c r="B487" s="37"/>
      <c r="C487" s="30" t="s">
        <v>137</v>
      </c>
      <c r="D487" s="35" t="s">
        <v>464</v>
      </c>
      <c r="E487" s="35"/>
      <c r="F487" s="35" t="s">
        <v>464</v>
      </c>
      <c r="G487" s="35"/>
      <c r="H487" s="35" t="s">
        <v>464</v>
      </c>
      <c r="I487" s="35"/>
      <c r="J487" s="35" t="s">
        <v>464</v>
      </c>
    </row>
    <row r="488" spans="1:10" ht="12.75" customHeight="1">
      <c r="A488" s="15"/>
      <c r="B488" s="37"/>
      <c r="C488" s="30" t="s">
        <v>138</v>
      </c>
      <c r="D488" s="35">
        <v>2975000</v>
      </c>
      <c r="E488" s="35"/>
      <c r="F488" s="35">
        <v>2975000</v>
      </c>
      <c r="G488" s="35"/>
      <c r="H488" s="35">
        <v>2975000</v>
      </c>
      <c r="I488" s="35"/>
      <c r="J488" s="35">
        <v>2975000</v>
      </c>
    </row>
    <row r="489" spans="1:10" ht="12.75" customHeight="1">
      <c r="A489" s="15"/>
      <c r="B489" s="37"/>
      <c r="C489" s="30" t="s">
        <v>139</v>
      </c>
      <c r="D489" s="35" t="s">
        <v>486</v>
      </c>
      <c r="E489" s="35"/>
      <c r="F489" s="35" t="s">
        <v>486</v>
      </c>
      <c r="G489" s="35"/>
      <c r="H489" s="35" t="s">
        <v>486</v>
      </c>
      <c r="I489" s="35"/>
      <c r="J489" s="35" t="s">
        <v>486</v>
      </c>
    </row>
    <row r="490" spans="1:10" ht="25.5" customHeight="1">
      <c r="A490" s="15" t="s">
        <v>487</v>
      </c>
      <c r="B490" s="15"/>
      <c r="C490" s="30" t="s">
        <v>488</v>
      </c>
      <c r="D490" s="35">
        <f>D491</f>
        <v>21000</v>
      </c>
      <c r="E490" s="35"/>
      <c r="F490" s="35">
        <f>F491</f>
        <v>21000</v>
      </c>
      <c r="G490" s="35"/>
      <c r="H490" s="35">
        <f>H491</f>
        <v>21000</v>
      </c>
      <c r="I490" s="35"/>
      <c r="J490" s="35">
        <f>J491</f>
        <v>21000</v>
      </c>
    </row>
    <row r="491" spans="1:10" ht="38.25" customHeight="1">
      <c r="A491" s="15" t="s">
        <v>489</v>
      </c>
      <c r="B491" s="15"/>
      <c r="C491" s="30" t="s">
        <v>490</v>
      </c>
      <c r="D491" s="35">
        <f>D492</f>
        <v>21000</v>
      </c>
      <c r="E491" s="35"/>
      <c r="F491" s="35">
        <f>F492</f>
        <v>21000</v>
      </c>
      <c r="G491" s="35"/>
      <c r="H491" s="35">
        <f>H492</f>
        <v>21000</v>
      </c>
      <c r="I491" s="35"/>
      <c r="J491" s="35">
        <f>J492</f>
        <v>21000</v>
      </c>
    </row>
    <row r="492" spans="1:10" ht="25.5" customHeight="1">
      <c r="A492" s="15"/>
      <c r="B492" s="15">
        <v>200</v>
      </c>
      <c r="C492" s="22" t="s">
        <v>23</v>
      </c>
      <c r="D492" s="35">
        <v>21000</v>
      </c>
      <c r="E492" s="35"/>
      <c r="F492" s="35">
        <v>21000</v>
      </c>
      <c r="G492" s="35"/>
      <c r="H492" s="35">
        <v>21000</v>
      </c>
      <c r="I492" s="35"/>
      <c r="J492" s="35">
        <v>21000</v>
      </c>
    </row>
    <row r="493" spans="1:10" ht="25.5" customHeight="1">
      <c r="A493" s="15" t="s">
        <v>491</v>
      </c>
      <c r="B493" s="15"/>
      <c r="C493" s="30" t="s">
        <v>492</v>
      </c>
      <c r="D493" s="21">
        <f>D494+D497+D512+D518</f>
        <v>101864.31</v>
      </c>
      <c r="E493" s="21"/>
      <c r="F493" s="21">
        <f>F494+F497+F512+F518</f>
        <v>101864.31</v>
      </c>
      <c r="G493" s="21">
        <f>G518</f>
        <v>1137123.63</v>
      </c>
      <c r="H493" s="21">
        <f>H494+H497+H512+H518</f>
        <v>1238987.94</v>
      </c>
      <c r="I493" s="21">
        <f>I518</f>
        <v>0</v>
      </c>
      <c r="J493" s="21">
        <f>J494+J497+J512+J518</f>
        <v>1238987.94</v>
      </c>
    </row>
    <row r="494" spans="1:10" ht="25.5" customHeight="1">
      <c r="A494" s="15" t="s">
        <v>493</v>
      </c>
      <c r="B494" s="15"/>
      <c r="C494" s="30" t="s">
        <v>494</v>
      </c>
      <c r="D494" s="21">
        <f>D495</f>
        <v>30000</v>
      </c>
      <c r="E494" s="21"/>
      <c r="F494" s="21">
        <f>F495</f>
        <v>30000</v>
      </c>
      <c r="G494" s="21"/>
      <c r="H494" s="21">
        <f>H495</f>
        <v>30000</v>
      </c>
      <c r="I494" s="21"/>
      <c r="J494" s="21">
        <f>J495</f>
        <v>30000</v>
      </c>
    </row>
    <row r="495" spans="1:10" ht="38.25" customHeight="1">
      <c r="A495" s="15" t="s">
        <v>495</v>
      </c>
      <c r="B495" s="15"/>
      <c r="C495" s="30" t="s">
        <v>496</v>
      </c>
      <c r="D495" s="21">
        <f>D496</f>
        <v>30000</v>
      </c>
      <c r="E495" s="21"/>
      <c r="F495" s="21">
        <f>F496</f>
        <v>30000</v>
      </c>
      <c r="G495" s="21"/>
      <c r="H495" s="21">
        <f>H496</f>
        <v>30000</v>
      </c>
      <c r="I495" s="21"/>
      <c r="J495" s="21">
        <f>J496</f>
        <v>30000</v>
      </c>
    </row>
    <row r="496" spans="1:10" ht="25.5" customHeight="1">
      <c r="A496" s="15"/>
      <c r="B496" s="37" t="s">
        <v>94</v>
      </c>
      <c r="C496" s="22" t="s">
        <v>23</v>
      </c>
      <c r="D496" s="21">
        <v>30000</v>
      </c>
      <c r="E496" s="21"/>
      <c r="F496" s="21">
        <v>30000</v>
      </c>
      <c r="G496" s="21"/>
      <c r="H496" s="21">
        <v>30000</v>
      </c>
      <c r="I496" s="21"/>
      <c r="J496" s="21">
        <v>30000</v>
      </c>
    </row>
    <row r="497" spans="1:10" ht="38.25" customHeight="1">
      <c r="A497" s="15" t="s">
        <v>497</v>
      </c>
      <c r="B497" s="15"/>
      <c r="C497" s="75" t="s">
        <v>498</v>
      </c>
      <c r="D497" s="21">
        <f>D498</f>
        <v>50000</v>
      </c>
      <c r="E497" s="21"/>
      <c r="F497" s="21">
        <f>F498</f>
        <v>50000</v>
      </c>
      <c r="G497" s="21"/>
      <c r="H497" s="21">
        <f>H498</f>
        <v>50000</v>
      </c>
      <c r="I497" s="21"/>
      <c r="J497" s="21">
        <f>J498</f>
        <v>50000</v>
      </c>
    </row>
    <row r="498" spans="1:10" ht="38.25" customHeight="1">
      <c r="A498" s="15" t="s">
        <v>499</v>
      </c>
      <c r="B498" s="15"/>
      <c r="C498" s="75" t="s">
        <v>500</v>
      </c>
      <c r="D498" s="21">
        <f>D511</f>
        <v>50000</v>
      </c>
      <c r="E498" s="21"/>
      <c r="F498" s="21">
        <f>F511</f>
        <v>50000</v>
      </c>
      <c r="G498" s="21"/>
      <c r="H498" s="21">
        <f>H511</f>
        <v>50000</v>
      </c>
      <c r="I498" s="21"/>
      <c r="J498" s="21">
        <f>J511</f>
        <v>50000</v>
      </c>
    </row>
    <row r="499" spans="1:10" ht="25.5" customHeight="1" hidden="1">
      <c r="A499" s="15"/>
      <c r="B499" s="15">
        <v>200</v>
      </c>
      <c r="C499" s="30" t="s">
        <v>501</v>
      </c>
      <c r="D499" s="21"/>
      <c r="F499" s="21"/>
      <c r="H499" s="21"/>
      <c r="J499" s="21"/>
    </row>
    <row r="500" spans="1:10" ht="38.25" customHeight="1" hidden="1">
      <c r="A500" s="15" t="s">
        <v>497</v>
      </c>
      <c r="B500" s="15"/>
      <c r="C500" s="75" t="s">
        <v>498</v>
      </c>
      <c r="D500" s="21"/>
      <c r="F500" s="21"/>
      <c r="H500" s="21"/>
      <c r="J500" s="21"/>
    </row>
    <row r="501" spans="1:10" ht="38.25" customHeight="1" hidden="1">
      <c r="A501" s="15" t="s">
        <v>499</v>
      </c>
      <c r="B501" s="15"/>
      <c r="C501" s="75" t="s">
        <v>500</v>
      </c>
      <c r="D501" s="21"/>
      <c r="F501" s="21"/>
      <c r="H501" s="21"/>
      <c r="J501" s="21"/>
    </row>
    <row r="502" spans="1:10" ht="25.5" customHeight="1" hidden="1">
      <c r="A502" s="15"/>
      <c r="B502" s="15">
        <v>200</v>
      </c>
      <c r="C502" s="30" t="s">
        <v>501</v>
      </c>
      <c r="D502" s="21"/>
      <c r="F502" s="21"/>
      <c r="H502" s="21"/>
      <c r="J502" s="21"/>
    </row>
    <row r="503" spans="1:10" ht="38.25" customHeight="1" hidden="1">
      <c r="A503" s="15" t="s">
        <v>497</v>
      </c>
      <c r="B503" s="15"/>
      <c r="C503" s="75" t="s">
        <v>498</v>
      </c>
      <c r="D503" s="21"/>
      <c r="F503" s="21"/>
      <c r="H503" s="21"/>
      <c r="J503" s="21"/>
    </row>
    <row r="504" spans="1:10" ht="38.25" customHeight="1" hidden="1">
      <c r="A504" s="15" t="s">
        <v>499</v>
      </c>
      <c r="B504" s="15"/>
      <c r="C504" s="75" t="s">
        <v>500</v>
      </c>
      <c r="D504" s="21">
        <f>D505</f>
        <v>442929.01</v>
      </c>
      <c r="F504" s="21">
        <f>F505</f>
        <v>442929.01</v>
      </c>
      <c r="H504" s="21">
        <f>H505</f>
        <v>442929.01</v>
      </c>
      <c r="J504" s="21">
        <f>J505</f>
        <v>442929.01</v>
      </c>
    </row>
    <row r="505" spans="1:10" ht="25.5" customHeight="1" hidden="1">
      <c r="A505" s="15"/>
      <c r="B505" s="15">
        <v>200</v>
      </c>
      <c r="C505" s="30" t="s">
        <v>501</v>
      </c>
      <c r="D505" s="21">
        <f>D506</f>
        <v>442929.01</v>
      </c>
      <c r="F505" s="21">
        <f>F506</f>
        <v>442929.01</v>
      </c>
      <c r="H505" s="21">
        <f>H506</f>
        <v>442929.01</v>
      </c>
      <c r="J505" s="21">
        <f>J506</f>
        <v>442929.01</v>
      </c>
    </row>
    <row r="506" spans="1:10" ht="38.25" customHeight="1" hidden="1">
      <c r="A506" s="15" t="s">
        <v>497</v>
      </c>
      <c r="B506" s="15"/>
      <c r="C506" s="75" t="s">
        <v>498</v>
      </c>
      <c r="D506" s="21">
        <f>D507+D509</f>
        <v>442929.01</v>
      </c>
      <c r="F506" s="21">
        <f>F507+F509</f>
        <v>442929.01</v>
      </c>
      <c r="H506" s="21">
        <f>H507+H509</f>
        <v>442929.01</v>
      </c>
      <c r="J506" s="21">
        <f>J507+J509</f>
        <v>442929.01</v>
      </c>
    </row>
    <row r="507" spans="1:10" ht="38.25" customHeight="1" hidden="1">
      <c r="A507" s="15" t="s">
        <v>499</v>
      </c>
      <c r="B507" s="15"/>
      <c r="C507" s="75" t="s">
        <v>500</v>
      </c>
      <c r="D507" s="21">
        <f>D508</f>
        <v>332196.78</v>
      </c>
      <c r="F507" s="21">
        <f>F508</f>
        <v>332196.78</v>
      </c>
      <c r="H507" s="21">
        <f>H508</f>
        <v>332196.78</v>
      </c>
      <c r="J507" s="21">
        <f>J508</f>
        <v>332196.78</v>
      </c>
    </row>
    <row r="508" spans="1:10" ht="25.5" customHeight="1" hidden="1">
      <c r="A508" s="15"/>
      <c r="B508" s="15">
        <v>200</v>
      </c>
      <c r="C508" s="30" t="s">
        <v>501</v>
      </c>
      <c r="D508" s="21">
        <v>332196.78</v>
      </c>
      <c r="F508" s="21">
        <v>332196.78</v>
      </c>
      <c r="H508" s="21">
        <v>332196.78</v>
      </c>
      <c r="J508" s="21">
        <v>332196.78</v>
      </c>
    </row>
    <row r="509" spans="1:10" ht="38.25" customHeight="1" hidden="1">
      <c r="A509" s="15" t="s">
        <v>497</v>
      </c>
      <c r="B509" s="15"/>
      <c r="C509" s="75" t="s">
        <v>498</v>
      </c>
      <c r="D509" s="21">
        <f>D510</f>
        <v>110732.23</v>
      </c>
      <c r="F509" s="21">
        <f>F510</f>
        <v>110732.23</v>
      </c>
      <c r="H509" s="21">
        <f>H510</f>
        <v>110732.23</v>
      </c>
      <c r="J509" s="21">
        <f>J510</f>
        <v>110732.23</v>
      </c>
    </row>
    <row r="510" spans="1:10" ht="38.25" customHeight="1" hidden="1">
      <c r="A510" s="15" t="s">
        <v>499</v>
      </c>
      <c r="B510" s="15"/>
      <c r="C510" s="75" t="s">
        <v>500</v>
      </c>
      <c r="D510" s="21">
        <v>110732.23</v>
      </c>
      <c r="F510" s="21">
        <v>110732.23</v>
      </c>
      <c r="H510" s="21">
        <v>110732.23</v>
      </c>
      <c r="J510" s="21">
        <v>110732.23</v>
      </c>
    </row>
    <row r="511" spans="1:10" ht="25.5" customHeight="1">
      <c r="A511" s="15"/>
      <c r="B511" s="37" t="s">
        <v>94</v>
      </c>
      <c r="C511" s="22" t="s">
        <v>23</v>
      </c>
      <c r="D511" s="21">
        <v>50000</v>
      </c>
      <c r="E511" s="21"/>
      <c r="F511" s="21">
        <v>50000</v>
      </c>
      <c r="G511" s="21"/>
      <c r="H511" s="21">
        <v>50000</v>
      </c>
      <c r="I511" s="21"/>
      <c r="J511" s="21">
        <v>50000</v>
      </c>
    </row>
    <row r="512" spans="1:10" ht="25.5" customHeight="1" hidden="1">
      <c r="A512" s="15" t="s">
        <v>502</v>
      </c>
      <c r="B512" s="15"/>
      <c r="C512" s="30" t="s">
        <v>503</v>
      </c>
      <c r="D512" s="21">
        <v>0</v>
      </c>
      <c r="F512" s="21">
        <v>0</v>
      </c>
      <c r="H512" s="21">
        <v>0</v>
      </c>
      <c r="J512" s="21">
        <v>0</v>
      </c>
    </row>
    <row r="513" spans="1:10" ht="25.5" customHeight="1" hidden="1">
      <c r="A513" s="15" t="s">
        <v>504</v>
      </c>
      <c r="B513" s="15"/>
      <c r="C513" s="30" t="s">
        <v>505</v>
      </c>
      <c r="D513" s="21">
        <v>0</v>
      </c>
      <c r="F513" s="21">
        <v>0</v>
      </c>
      <c r="H513" s="21">
        <v>0</v>
      </c>
      <c r="J513" s="21">
        <v>0</v>
      </c>
    </row>
    <row r="514" spans="1:10" ht="25.5" customHeight="1" hidden="1">
      <c r="A514" s="15"/>
      <c r="B514" s="15">
        <v>200</v>
      </c>
      <c r="C514" s="30" t="s">
        <v>23</v>
      </c>
      <c r="D514" s="21">
        <v>0</v>
      </c>
      <c r="F514" s="21">
        <v>0</v>
      </c>
      <c r="H514" s="21">
        <v>0</v>
      </c>
      <c r="J514" s="21">
        <v>0</v>
      </c>
    </row>
    <row r="515" spans="1:10" ht="12.75" customHeight="1" hidden="1">
      <c r="A515" s="15"/>
      <c r="B515" s="15"/>
      <c r="C515" s="30" t="s">
        <v>137</v>
      </c>
      <c r="D515" s="21"/>
      <c r="F515" s="21"/>
      <c r="H515" s="21"/>
      <c r="J515" s="21"/>
    </row>
    <row r="516" spans="1:10" ht="12.75" customHeight="1" hidden="1">
      <c r="A516" s="15"/>
      <c r="B516" s="15"/>
      <c r="C516" s="30" t="s">
        <v>138</v>
      </c>
      <c r="D516" s="21">
        <v>0</v>
      </c>
      <c r="F516" s="21">
        <v>0</v>
      </c>
      <c r="H516" s="21">
        <v>0</v>
      </c>
      <c r="J516" s="21">
        <v>0</v>
      </c>
    </row>
    <row r="517" spans="1:10" ht="12.75" customHeight="1" hidden="1">
      <c r="A517" s="15"/>
      <c r="B517" s="76"/>
      <c r="C517" s="30" t="s">
        <v>139</v>
      </c>
      <c r="D517" s="21">
        <v>0</v>
      </c>
      <c r="F517" s="21">
        <v>0</v>
      </c>
      <c r="H517" s="21">
        <v>0</v>
      </c>
      <c r="J517" s="21">
        <v>0</v>
      </c>
    </row>
    <row r="518" spans="1:10" ht="19.5" customHeight="1">
      <c r="A518" s="77" t="s">
        <v>506</v>
      </c>
      <c r="B518" s="78"/>
      <c r="C518" s="30" t="s">
        <v>507</v>
      </c>
      <c r="D518" s="35" t="s">
        <v>508</v>
      </c>
      <c r="E518" s="35"/>
      <c r="F518" s="35" t="s">
        <v>508</v>
      </c>
      <c r="G518" s="35">
        <f>G519</f>
        <v>1137123.63</v>
      </c>
      <c r="H518" s="35">
        <f>F518+G518</f>
        <v>1158987.94</v>
      </c>
      <c r="I518" s="35">
        <f>I519</f>
        <v>0</v>
      </c>
      <c r="J518" s="35">
        <f>H518+I518</f>
        <v>1158987.94</v>
      </c>
    </row>
    <row r="519" spans="1:10" ht="19.5" customHeight="1">
      <c r="A519" s="77" t="s">
        <v>509</v>
      </c>
      <c r="B519" s="37"/>
      <c r="C519" s="30" t="s">
        <v>510</v>
      </c>
      <c r="D519" s="35" t="s">
        <v>508</v>
      </c>
      <c r="E519" s="35"/>
      <c r="F519" s="35" t="s">
        <v>508</v>
      </c>
      <c r="G519" s="35">
        <f>G520</f>
        <v>1137123.63</v>
      </c>
      <c r="H519" s="35">
        <f>F519+G519</f>
        <v>1158987.94</v>
      </c>
      <c r="I519" s="35">
        <f>I520</f>
        <v>0</v>
      </c>
      <c r="J519" s="35">
        <f>H519+I519</f>
        <v>1158987.94</v>
      </c>
    </row>
    <row r="520" spans="1:10" ht="24.75" customHeight="1">
      <c r="A520" s="32"/>
      <c r="B520" s="37" t="s">
        <v>94</v>
      </c>
      <c r="C520" s="22" t="s">
        <v>23</v>
      </c>
      <c r="D520" s="35" t="s">
        <v>508</v>
      </c>
      <c r="E520" s="35"/>
      <c r="F520" s="35" t="s">
        <v>508</v>
      </c>
      <c r="G520" s="35">
        <f>G524</f>
        <v>1137123.63</v>
      </c>
      <c r="H520" s="35">
        <f>F520+G520</f>
        <v>1158987.94</v>
      </c>
      <c r="I520" s="35">
        <f>I524</f>
        <v>0</v>
      </c>
      <c r="J520" s="35">
        <f>H520+I520</f>
        <v>1158987.94</v>
      </c>
    </row>
    <row r="521" spans="1:10" ht="12.75" customHeight="1">
      <c r="A521" s="32"/>
      <c r="B521" s="37"/>
      <c r="C521" s="30" t="s">
        <v>137</v>
      </c>
      <c r="D521" s="35" t="s">
        <v>464</v>
      </c>
      <c r="E521" s="35"/>
      <c r="F521" s="35"/>
      <c r="G521" s="35"/>
      <c r="H521" s="35"/>
      <c r="I521" s="35"/>
      <c r="J521" s="35"/>
    </row>
    <row r="522" spans="1:10" ht="12.75" customHeight="1">
      <c r="A522" s="32"/>
      <c r="B522" s="37"/>
      <c r="C522" s="30" t="s">
        <v>138</v>
      </c>
      <c r="D522" s="35" t="s">
        <v>464</v>
      </c>
      <c r="E522" s="35"/>
      <c r="F522" s="35" t="s">
        <v>464</v>
      </c>
      <c r="G522" s="35">
        <f>G524</f>
        <v>1137123.63</v>
      </c>
      <c r="H522" s="35">
        <f>F522+G522</f>
        <v>1137123.63</v>
      </c>
      <c r="I522" s="35">
        <f>I524</f>
        <v>0</v>
      </c>
      <c r="J522" s="35">
        <f>H522+I522</f>
        <v>1137123.63</v>
      </c>
    </row>
    <row r="523" spans="1:10" ht="12.75" customHeight="1">
      <c r="A523" s="32"/>
      <c r="B523" s="37"/>
      <c r="C523" s="30" t="s">
        <v>139</v>
      </c>
      <c r="D523" s="35" t="s">
        <v>508</v>
      </c>
      <c r="E523" s="35"/>
      <c r="F523" s="35" t="s">
        <v>508</v>
      </c>
      <c r="G523" s="35"/>
      <c r="H523" s="35">
        <f>F523+G523</f>
        <v>21864.31</v>
      </c>
      <c r="I523" s="35"/>
      <c r="J523" s="35">
        <f>H523+I523</f>
        <v>21864.31</v>
      </c>
    </row>
    <row r="524" spans="1:10" ht="24" customHeight="1">
      <c r="A524" s="32"/>
      <c r="B524" s="37"/>
      <c r="C524" s="30" t="s">
        <v>511</v>
      </c>
      <c r="D524" s="35" t="s">
        <v>512</v>
      </c>
      <c r="E524" s="35"/>
      <c r="F524" s="35" t="s">
        <v>512</v>
      </c>
      <c r="G524" s="35">
        <f>G526</f>
        <v>1137123.63</v>
      </c>
      <c r="H524" s="35">
        <f>F524+G524</f>
        <v>1149292</v>
      </c>
      <c r="I524" s="35">
        <f>I526</f>
        <v>0</v>
      </c>
      <c r="J524" s="35">
        <f>H524+I524</f>
        <v>1149292</v>
      </c>
    </row>
    <row r="525" spans="1:10" ht="12.75" customHeight="1">
      <c r="A525" s="32"/>
      <c r="B525" s="37"/>
      <c r="C525" s="30" t="s">
        <v>137</v>
      </c>
      <c r="D525" s="35" t="s">
        <v>464</v>
      </c>
      <c r="E525" s="35"/>
      <c r="F525" s="35"/>
      <c r="G525" s="35"/>
      <c r="H525" s="35"/>
      <c r="I525" s="35"/>
      <c r="J525" s="35"/>
    </row>
    <row r="526" spans="1:10" ht="12.75" customHeight="1">
      <c r="A526" s="32"/>
      <c r="B526" s="37"/>
      <c r="C526" s="30" t="s">
        <v>138</v>
      </c>
      <c r="D526" s="35" t="s">
        <v>464</v>
      </c>
      <c r="E526" s="35"/>
      <c r="F526" s="35" t="s">
        <v>464</v>
      </c>
      <c r="G526" s="35">
        <v>1137123.63</v>
      </c>
      <c r="H526" s="35">
        <f>F526+G526</f>
        <v>1137123.63</v>
      </c>
      <c r="I526" s="35"/>
      <c r="J526" s="35">
        <f>H526+I526</f>
        <v>1137123.63</v>
      </c>
    </row>
    <row r="527" spans="1:10" ht="12.75" customHeight="1">
      <c r="A527" s="32"/>
      <c r="B527" s="37"/>
      <c r="C527" s="30" t="s">
        <v>139</v>
      </c>
      <c r="D527" s="35" t="s">
        <v>512</v>
      </c>
      <c r="E527" s="35"/>
      <c r="F527" s="35" t="s">
        <v>512</v>
      </c>
      <c r="G527" s="35"/>
      <c r="H527" s="35">
        <f>F527+G527</f>
        <v>12168.37</v>
      </c>
      <c r="I527" s="35"/>
      <c r="J527" s="35">
        <f>H527+I527</f>
        <v>12168.37</v>
      </c>
    </row>
    <row r="528" spans="1:10" ht="26.25" customHeight="1">
      <c r="A528" s="32"/>
      <c r="B528" s="37"/>
      <c r="C528" s="30" t="s">
        <v>513</v>
      </c>
      <c r="D528" s="35" t="s">
        <v>514</v>
      </c>
      <c r="E528" s="35"/>
      <c r="F528" s="35" t="s">
        <v>514</v>
      </c>
      <c r="G528" s="35"/>
      <c r="H528" s="35" t="s">
        <v>514</v>
      </c>
      <c r="I528" s="35"/>
      <c r="J528" s="35" t="s">
        <v>514</v>
      </c>
    </row>
    <row r="529" spans="1:10" ht="12.75" customHeight="1">
      <c r="A529" s="32"/>
      <c r="B529" s="37"/>
      <c r="C529" s="30" t="s">
        <v>137</v>
      </c>
      <c r="D529" s="35" t="s">
        <v>464</v>
      </c>
      <c r="E529" s="35"/>
      <c r="F529" s="35" t="s">
        <v>464</v>
      </c>
      <c r="G529" s="35"/>
      <c r="H529" s="35" t="s">
        <v>464</v>
      </c>
      <c r="I529" s="35"/>
      <c r="J529" s="35" t="s">
        <v>464</v>
      </c>
    </row>
    <row r="530" spans="1:10" ht="12.75" customHeight="1">
      <c r="A530" s="32"/>
      <c r="B530" s="37"/>
      <c r="C530" s="30" t="s">
        <v>138</v>
      </c>
      <c r="D530" s="35" t="s">
        <v>464</v>
      </c>
      <c r="E530" s="35"/>
      <c r="F530" s="35" t="s">
        <v>464</v>
      </c>
      <c r="G530" s="35"/>
      <c r="H530" s="35" t="s">
        <v>464</v>
      </c>
      <c r="I530" s="35"/>
      <c r="J530" s="35" t="s">
        <v>464</v>
      </c>
    </row>
    <row r="531" spans="1:10" ht="12.75" customHeight="1">
      <c r="A531" s="32"/>
      <c r="B531" s="37"/>
      <c r="C531" s="30" t="s">
        <v>139</v>
      </c>
      <c r="D531" s="35" t="s">
        <v>514</v>
      </c>
      <c r="E531" s="35"/>
      <c r="F531" s="35" t="s">
        <v>514</v>
      </c>
      <c r="G531" s="35"/>
      <c r="H531" s="35" t="s">
        <v>514</v>
      </c>
      <c r="I531" s="35"/>
      <c r="J531" s="35" t="s">
        <v>514</v>
      </c>
    </row>
    <row r="532" spans="1:10" ht="24" customHeight="1" hidden="1">
      <c r="A532" s="15"/>
      <c r="B532" s="76"/>
      <c r="C532" s="30" t="s">
        <v>515</v>
      </c>
      <c r="D532" s="21"/>
      <c r="F532" s="21"/>
      <c r="H532" s="21"/>
      <c r="J532" s="21"/>
    </row>
    <row r="533" spans="1:10" ht="12.75" customHeight="1" hidden="1">
      <c r="A533" s="15"/>
      <c r="B533" s="76"/>
      <c r="C533" s="30" t="s">
        <v>137</v>
      </c>
      <c r="D533" s="21"/>
      <c r="F533" s="21"/>
      <c r="H533" s="21"/>
      <c r="J533" s="21"/>
    </row>
    <row r="534" spans="1:10" ht="12.75" customHeight="1" hidden="1">
      <c r="A534" s="15"/>
      <c r="B534" s="76"/>
      <c r="C534" s="30" t="s">
        <v>138</v>
      </c>
      <c r="D534" s="21"/>
      <c r="F534" s="21"/>
      <c r="H534" s="21"/>
      <c r="J534" s="21"/>
    </row>
    <row r="535" spans="1:10" ht="12.75" customHeight="1" hidden="1">
      <c r="A535" s="15"/>
      <c r="B535" s="76"/>
      <c r="C535" s="30" t="s">
        <v>139</v>
      </c>
      <c r="D535" s="21"/>
      <c r="F535" s="21"/>
      <c r="H535" s="21"/>
      <c r="J535" s="21"/>
    </row>
    <row r="536" spans="1:10" ht="27.75" customHeight="1" hidden="1">
      <c r="A536" s="15"/>
      <c r="B536" s="76"/>
      <c r="C536" s="30" t="s">
        <v>516</v>
      </c>
      <c r="D536" s="21"/>
      <c r="F536" s="21"/>
      <c r="H536" s="21"/>
      <c r="J536" s="21"/>
    </row>
    <row r="537" spans="1:10" ht="12.75" customHeight="1" hidden="1">
      <c r="A537" s="15"/>
      <c r="B537" s="76"/>
      <c r="C537" s="30" t="s">
        <v>137</v>
      </c>
      <c r="D537" s="21"/>
      <c r="F537" s="21"/>
      <c r="H537" s="21"/>
      <c r="J537" s="21"/>
    </row>
    <row r="538" spans="1:10" ht="12.75" customHeight="1" hidden="1">
      <c r="A538" s="15"/>
      <c r="B538" s="76"/>
      <c r="C538" s="30" t="s">
        <v>138</v>
      </c>
      <c r="D538" s="21"/>
      <c r="F538" s="21"/>
      <c r="H538" s="21"/>
      <c r="J538" s="21"/>
    </row>
    <row r="539" spans="1:10" ht="12.75" customHeight="1" hidden="1">
      <c r="A539" s="15"/>
      <c r="B539" s="76"/>
      <c r="C539" s="30" t="s">
        <v>139</v>
      </c>
      <c r="D539" s="21"/>
      <c r="F539" s="21"/>
      <c r="H539" s="21"/>
      <c r="J539" s="21"/>
    </row>
    <row r="540" spans="1:10" ht="25.5" customHeight="1" hidden="1">
      <c r="A540" s="15"/>
      <c r="B540" s="76"/>
      <c r="C540" s="30" t="s">
        <v>517</v>
      </c>
      <c r="D540" s="21"/>
      <c r="F540" s="21"/>
      <c r="H540" s="21"/>
      <c r="J540" s="21"/>
    </row>
    <row r="541" spans="1:10" ht="12.75" customHeight="1" hidden="1">
      <c r="A541" s="15"/>
      <c r="B541" s="76"/>
      <c r="C541" s="30" t="s">
        <v>137</v>
      </c>
      <c r="D541" s="21"/>
      <c r="F541" s="21"/>
      <c r="H541" s="21"/>
      <c r="J541" s="21"/>
    </row>
    <row r="542" spans="1:10" ht="12.75" customHeight="1" hidden="1">
      <c r="A542" s="15"/>
      <c r="B542" s="76"/>
      <c r="C542" s="30" t="s">
        <v>138</v>
      </c>
      <c r="D542" s="21"/>
      <c r="F542" s="21"/>
      <c r="H542" s="21"/>
      <c r="J542" s="21"/>
    </row>
    <row r="543" spans="1:10" ht="12.75" customHeight="1" hidden="1">
      <c r="A543" s="15"/>
      <c r="B543" s="76"/>
      <c r="C543" s="30" t="s">
        <v>139</v>
      </c>
      <c r="D543" s="21"/>
      <c r="F543" s="21"/>
      <c r="H543" s="21"/>
      <c r="J543" s="21"/>
    </row>
    <row r="544" spans="1:10" ht="25.5" customHeight="1">
      <c r="A544" s="27" t="s">
        <v>518</v>
      </c>
      <c r="B544" s="27"/>
      <c r="C544" s="28" t="s">
        <v>519</v>
      </c>
      <c r="D544" s="52">
        <f>D545+D552</f>
        <v>4597147.279999999</v>
      </c>
      <c r="E544" s="52"/>
      <c r="F544" s="52">
        <f>F545+F552</f>
        <v>4597147.279999999</v>
      </c>
      <c r="G544" s="52">
        <f>G545+G560</f>
        <v>92000.01000000024</v>
      </c>
      <c r="H544" s="52">
        <f>F544+G544</f>
        <v>4689147.289999999</v>
      </c>
      <c r="I544" s="52">
        <f>I545+I560</f>
        <v>2199772.7899999996</v>
      </c>
      <c r="J544" s="52">
        <f aca="true" t="shared" si="27" ref="J544:J555">H544+I544</f>
        <v>6888920.079999998</v>
      </c>
    </row>
    <row r="545" spans="1:10" ht="25.5" customHeight="1">
      <c r="A545" s="79" t="s">
        <v>520</v>
      </c>
      <c r="B545" s="76"/>
      <c r="C545" s="23" t="s">
        <v>521</v>
      </c>
      <c r="D545" s="80">
        <f>D546</f>
        <v>4597147.279999999</v>
      </c>
      <c r="E545" s="80"/>
      <c r="F545" s="80">
        <f>F546</f>
        <v>4597147.279999999</v>
      </c>
      <c r="G545" s="80">
        <f>G546</f>
        <v>0.01000000024214387</v>
      </c>
      <c r="H545" s="80">
        <f>H546</f>
        <v>666586.3599999999</v>
      </c>
      <c r="I545" s="80">
        <f>I546</f>
        <v>2199772.7899999996</v>
      </c>
      <c r="J545" s="80">
        <f t="shared" si="27"/>
        <v>2866359.1499999994</v>
      </c>
    </row>
    <row r="546" spans="1:10" ht="18.75" customHeight="1">
      <c r="A546" s="79" t="s">
        <v>522</v>
      </c>
      <c r="B546" s="76"/>
      <c r="C546" s="23" t="s">
        <v>523</v>
      </c>
      <c r="D546" s="80">
        <f>D547</f>
        <v>4597147.279999999</v>
      </c>
      <c r="E546" s="80"/>
      <c r="F546" s="80">
        <f>F547</f>
        <v>4597147.279999999</v>
      </c>
      <c r="G546" s="80">
        <f>G547</f>
        <v>0.01000000024214387</v>
      </c>
      <c r="H546" s="80">
        <f>H547</f>
        <v>666586.3599999999</v>
      </c>
      <c r="I546" s="80">
        <f>I547+I555</f>
        <v>2199772.7899999996</v>
      </c>
      <c r="J546" s="80">
        <f t="shared" si="27"/>
        <v>2866359.1499999994</v>
      </c>
    </row>
    <row r="547" spans="1:10" ht="25.5" customHeight="1">
      <c r="A547" s="79"/>
      <c r="B547" s="33" t="s">
        <v>94</v>
      </c>
      <c r="C547" s="22" t="s">
        <v>23</v>
      </c>
      <c r="D547" s="80">
        <f>D550+D551</f>
        <v>4597147.279999999</v>
      </c>
      <c r="E547" s="80"/>
      <c r="F547" s="80">
        <f>F550+F551</f>
        <v>4597147.279999999</v>
      </c>
      <c r="G547" s="80">
        <f>G549+G550</f>
        <v>0.01000000024214387</v>
      </c>
      <c r="H547" s="80">
        <f>H550+H551</f>
        <v>666586.3599999999</v>
      </c>
      <c r="I547" s="80">
        <f>I549+I550</f>
        <v>0.01</v>
      </c>
      <c r="J547" s="80">
        <f t="shared" si="27"/>
        <v>666586.3699999999</v>
      </c>
    </row>
    <row r="548" spans="1:10" ht="12.75" customHeight="1">
      <c r="A548" s="32"/>
      <c r="B548" s="76"/>
      <c r="C548" s="23" t="s">
        <v>137</v>
      </c>
      <c r="D548" s="80"/>
      <c r="E548" s="80"/>
      <c r="F548" s="80"/>
      <c r="G548" s="80"/>
      <c r="H548" s="80"/>
      <c r="I548" s="80"/>
      <c r="J548" s="80">
        <f t="shared" si="27"/>
        <v>0</v>
      </c>
    </row>
    <row r="549" spans="1:10" ht="12.75" customHeight="1">
      <c r="A549" s="32"/>
      <c r="B549" s="76"/>
      <c r="C549" s="23" t="s">
        <v>524</v>
      </c>
      <c r="D549" s="80"/>
      <c r="E549" s="80"/>
      <c r="F549" s="80"/>
      <c r="G549" s="81">
        <v>3930560.93</v>
      </c>
      <c r="H549" s="81">
        <f>F549+G549</f>
        <v>3930560.93</v>
      </c>
      <c r="I549" s="81"/>
      <c r="J549" s="80">
        <f t="shared" si="27"/>
        <v>3930560.93</v>
      </c>
    </row>
    <row r="550" spans="1:10" ht="15" customHeight="1">
      <c r="A550" s="32"/>
      <c r="B550" s="76"/>
      <c r="C550" s="23" t="s">
        <v>138</v>
      </c>
      <c r="D550" s="81">
        <v>4137432.55</v>
      </c>
      <c r="E550" s="81"/>
      <c r="F550" s="81">
        <v>4137432.55</v>
      </c>
      <c r="G550" s="81">
        <v>-3930560.92</v>
      </c>
      <c r="H550" s="81">
        <f>F550+G550</f>
        <v>206871.6299999999</v>
      </c>
      <c r="I550" s="81">
        <v>0.01</v>
      </c>
      <c r="J550" s="80">
        <f t="shared" si="27"/>
        <v>206871.6399999999</v>
      </c>
    </row>
    <row r="551" spans="1:10" ht="14.25" customHeight="1">
      <c r="A551" s="32"/>
      <c r="B551" s="37"/>
      <c r="C551" s="23" t="s">
        <v>139</v>
      </c>
      <c r="D551" s="81">
        <v>459714.73</v>
      </c>
      <c r="E551" s="81"/>
      <c r="F551" s="81">
        <v>459714.73</v>
      </c>
      <c r="G551" s="81"/>
      <c r="H551" s="81">
        <v>459714.73</v>
      </c>
      <c r="I551" s="81"/>
      <c r="J551" s="80">
        <f t="shared" si="27"/>
        <v>459714.73</v>
      </c>
    </row>
    <row r="552" spans="1:10" ht="25.5" customHeight="1" hidden="1">
      <c r="A552" s="32" t="s">
        <v>525</v>
      </c>
      <c r="B552" s="37"/>
      <c r="C552" s="40" t="s">
        <v>526</v>
      </c>
      <c r="D552" s="80">
        <f>D553</f>
        <v>0</v>
      </c>
      <c r="F552" s="80">
        <f>F553</f>
        <v>0</v>
      </c>
      <c r="H552" s="80">
        <f>H553</f>
        <v>0</v>
      </c>
      <c r="J552" s="80">
        <f t="shared" si="27"/>
        <v>0</v>
      </c>
    </row>
    <row r="553" spans="1:10" ht="25.5" customHeight="1" hidden="1">
      <c r="A553" s="79" t="s">
        <v>527</v>
      </c>
      <c r="B553" s="76"/>
      <c r="C553" s="82" t="s">
        <v>528</v>
      </c>
      <c r="D553" s="80">
        <f>D554</f>
        <v>0</v>
      </c>
      <c r="F553" s="80">
        <f>F554</f>
        <v>0</v>
      </c>
      <c r="H553" s="80">
        <f>H554</f>
        <v>0</v>
      </c>
      <c r="J553" s="80">
        <f t="shared" si="27"/>
        <v>0</v>
      </c>
    </row>
    <row r="554" spans="1:10" ht="25.5" customHeight="1" hidden="1">
      <c r="A554" s="79"/>
      <c r="B554" s="33" t="s">
        <v>94</v>
      </c>
      <c r="C554" s="22" t="s">
        <v>23</v>
      </c>
      <c r="D554" s="80">
        <v>0</v>
      </c>
      <c r="F554" s="80">
        <v>0</v>
      </c>
      <c r="H554" s="80">
        <v>0</v>
      </c>
      <c r="J554" s="80">
        <f t="shared" si="27"/>
        <v>0</v>
      </c>
    </row>
    <row r="555" spans="1:10" ht="25.5" customHeight="1">
      <c r="A555" s="79"/>
      <c r="B555" s="33" t="s">
        <v>438</v>
      </c>
      <c r="C555" s="23" t="s">
        <v>72</v>
      </c>
      <c r="D555" s="80"/>
      <c r="F555" s="80"/>
      <c r="H555" s="80"/>
      <c r="I555" s="80">
        <f>I557+I558+I559</f>
        <v>2199772.78</v>
      </c>
      <c r="J555" s="80">
        <f t="shared" si="27"/>
        <v>2199772.78</v>
      </c>
    </row>
    <row r="556" spans="1:10" ht="25.5" customHeight="1">
      <c r="A556" s="79"/>
      <c r="B556" s="33"/>
      <c r="C556" s="23" t="s">
        <v>137</v>
      </c>
      <c r="D556" s="80"/>
      <c r="F556" s="80"/>
      <c r="H556" s="80"/>
      <c r="I556" s="80"/>
      <c r="J556" s="80"/>
    </row>
    <row r="557" spans="1:10" ht="25.5" customHeight="1">
      <c r="A557" s="79"/>
      <c r="B557" s="33"/>
      <c r="C557" s="23" t="s">
        <v>524</v>
      </c>
      <c r="D557" s="80"/>
      <c r="F557" s="80"/>
      <c r="H557" s="80"/>
      <c r="I557" s="81">
        <v>1880805.72</v>
      </c>
      <c r="J557" s="80">
        <f aca="true" t="shared" si="28" ref="J557:J563">H557+I557</f>
        <v>1880805.72</v>
      </c>
    </row>
    <row r="558" spans="1:10" ht="25.5" customHeight="1">
      <c r="A558" s="79"/>
      <c r="B558" s="33"/>
      <c r="C558" s="23" t="s">
        <v>138</v>
      </c>
      <c r="D558" s="80"/>
      <c r="F558" s="80"/>
      <c r="H558" s="80"/>
      <c r="I558" s="81">
        <v>98989.78</v>
      </c>
      <c r="J558" s="80">
        <f t="shared" si="28"/>
        <v>98989.78</v>
      </c>
    </row>
    <row r="559" spans="1:10" ht="25.5" customHeight="1">
      <c r="A559" s="79"/>
      <c r="B559" s="33"/>
      <c r="C559" s="23" t="s">
        <v>139</v>
      </c>
      <c r="D559" s="80"/>
      <c r="F559" s="80"/>
      <c r="H559" s="80"/>
      <c r="I559" s="81">
        <v>219977.28</v>
      </c>
      <c r="J559" s="80">
        <f t="shared" si="28"/>
        <v>219977.28</v>
      </c>
    </row>
    <row r="560" spans="1:10" ht="25.5" customHeight="1">
      <c r="A560" s="32" t="s">
        <v>525</v>
      </c>
      <c r="B560" s="37"/>
      <c r="C560" s="40" t="s">
        <v>526</v>
      </c>
      <c r="D560" s="80"/>
      <c r="F560" s="80"/>
      <c r="G560" s="35">
        <f>G561</f>
        <v>92000</v>
      </c>
      <c r="H560" s="35">
        <f>F560+G560</f>
        <v>92000</v>
      </c>
      <c r="I560" s="35">
        <f>I561</f>
        <v>0</v>
      </c>
      <c r="J560" s="80">
        <f t="shared" si="28"/>
        <v>92000</v>
      </c>
    </row>
    <row r="561" spans="1:10" ht="25.5" customHeight="1">
      <c r="A561" s="79" t="s">
        <v>527</v>
      </c>
      <c r="B561" s="76"/>
      <c r="C561" s="23" t="s">
        <v>528</v>
      </c>
      <c r="D561" s="80"/>
      <c r="F561" s="80"/>
      <c r="G561" s="35">
        <f>G562</f>
        <v>92000</v>
      </c>
      <c r="H561" s="35">
        <f>F561+G561</f>
        <v>92000</v>
      </c>
      <c r="I561" s="35">
        <f>I562</f>
        <v>0</v>
      </c>
      <c r="J561" s="80">
        <f t="shared" si="28"/>
        <v>92000</v>
      </c>
    </row>
    <row r="562" spans="1:10" ht="25.5" customHeight="1">
      <c r="A562" s="79"/>
      <c r="B562" s="33" t="s">
        <v>94</v>
      </c>
      <c r="C562" s="22" t="s">
        <v>23</v>
      </c>
      <c r="D562" s="80"/>
      <c r="F562" s="80"/>
      <c r="G562" s="35">
        <v>92000</v>
      </c>
      <c r="H562" s="35">
        <f>F562+G562</f>
        <v>92000</v>
      </c>
      <c r="I562" s="35"/>
      <c r="J562" s="80">
        <f t="shared" si="28"/>
        <v>92000</v>
      </c>
    </row>
    <row r="563" spans="1:10" ht="39" customHeight="1">
      <c r="A563" s="73" t="s">
        <v>529</v>
      </c>
      <c r="B563" s="73"/>
      <c r="C563" s="74" t="s">
        <v>530</v>
      </c>
      <c r="D563" s="83">
        <f>D564+D570+D576+D579+D582+D585+D588+D598+D601+D604+D610+D613+D618+D624+D630+D636</f>
        <v>39662137.449999996</v>
      </c>
      <c r="E563" s="83">
        <f>E564+E570+E576+E579+E582+E585+E588+E598+E601+E604+E610+E613+E618+E624+E630+E636+E642+E648+E654</f>
        <v>-4783264.7</v>
      </c>
      <c r="F563" s="83">
        <f>D563+E563</f>
        <v>34878872.74999999</v>
      </c>
      <c r="G563" s="83">
        <f>G564+G570+G576+G579+G582+G585+G588+G598+G601+G604+G610+G613+G618+G624+G630+G636+G642+G648+G654+G661+G664</f>
        <v>2222661.3000000003</v>
      </c>
      <c r="H563" s="83">
        <f>F563+G563</f>
        <v>37101534.04999999</v>
      </c>
      <c r="I563" s="83">
        <f>I564+I570+I576+I579+I582+I585+I588+I598+I601+I604+I610+I613+I618+I624+I630+I636+I642+I648+I654+I661+I664+I667</f>
        <v>140000</v>
      </c>
      <c r="J563" s="83">
        <f t="shared" si="28"/>
        <v>37241534.04999999</v>
      </c>
    </row>
    <row r="564" spans="1:10" ht="30" customHeight="1">
      <c r="A564" s="84" t="s">
        <v>531</v>
      </c>
      <c r="B564" s="84"/>
      <c r="C564" s="85" t="s">
        <v>532</v>
      </c>
      <c r="D564" s="80">
        <f>D565</f>
        <v>2550000</v>
      </c>
      <c r="E564" s="80"/>
      <c r="F564" s="35">
        <f>F565</f>
        <v>2550000</v>
      </c>
      <c r="G564" s="35"/>
      <c r="H564" s="35">
        <f>H565</f>
        <v>2550000</v>
      </c>
      <c r="I564" s="35"/>
      <c r="J564" s="35">
        <f>J565</f>
        <v>2550000</v>
      </c>
    </row>
    <row r="565" spans="1:10" ht="17.25" customHeight="1">
      <c r="A565" s="84" t="s">
        <v>533</v>
      </c>
      <c r="B565" s="84"/>
      <c r="C565" s="85" t="s">
        <v>534</v>
      </c>
      <c r="D565" s="80">
        <f>D566</f>
        <v>2550000</v>
      </c>
      <c r="E565" s="80"/>
      <c r="F565" s="35">
        <f>F566</f>
        <v>2550000</v>
      </c>
      <c r="G565" s="35"/>
      <c r="H565" s="35">
        <f>H566</f>
        <v>2550000</v>
      </c>
      <c r="I565" s="35"/>
      <c r="J565" s="35">
        <f>J566</f>
        <v>2550000</v>
      </c>
    </row>
    <row r="566" spans="1:10" ht="25.5" customHeight="1">
      <c r="A566" s="84"/>
      <c r="B566" s="33" t="s">
        <v>94</v>
      </c>
      <c r="C566" s="22" t="s">
        <v>23</v>
      </c>
      <c r="D566" s="80">
        <f>D568+D569</f>
        <v>2550000</v>
      </c>
      <c r="E566" s="80"/>
      <c r="F566" s="35">
        <f>F568+F569</f>
        <v>2550000</v>
      </c>
      <c r="G566" s="35"/>
      <c r="H566" s="35">
        <f>H568+H569</f>
        <v>2550000</v>
      </c>
      <c r="I566" s="35"/>
      <c r="J566" s="35">
        <f>J568+J569</f>
        <v>2550000</v>
      </c>
    </row>
    <row r="567" spans="1:10" ht="16.5" customHeight="1">
      <c r="A567" s="84"/>
      <c r="B567" s="86"/>
      <c r="C567" s="23" t="s">
        <v>137</v>
      </c>
      <c r="D567" s="80" t="s">
        <v>464</v>
      </c>
      <c r="E567" s="80"/>
      <c r="F567" s="35" t="s">
        <v>464</v>
      </c>
      <c r="G567" s="35"/>
      <c r="H567" s="35" t="s">
        <v>464</v>
      </c>
      <c r="I567" s="35"/>
      <c r="J567" s="35" t="s">
        <v>464</v>
      </c>
    </row>
    <row r="568" spans="1:10" ht="15.75" customHeight="1">
      <c r="A568" s="84"/>
      <c r="B568" s="86"/>
      <c r="C568" s="23" t="s">
        <v>138</v>
      </c>
      <c r="D568" s="80">
        <v>1275000</v>
      </c>
      <c r="E568" s="80"/>
      <c r="F568" s="35">
        <v>1275000</v>
      </c>
      <c r="G568" s="35"/>
      <c r="H568" s="35">
        <v>1275000</v>
      </c>
      <c r="I568" s="35"/>
      <c r="J568" s="35">
        <v>1275000</v>
      </c>
    </row>
    <row r="569" spans="1:10" ht="16.5" customHeight="1">
      <c r="A569" s="84"/>
      <c r="B569" s="86"/>
      <c r="C569" s="23" t="s">
        <v>139</v>
      </c>
      <c r="D569" s="80">
        <v>1275000</v>
      </c>
      <c r="E569" s="80"/>
      <c r="F569" s="35">
        <v>1275000</v>
      </c>
      <c r="G569" s="35"/>
      <c r="H569" s="35">
        <v>1275000</v>
      </c>
      <c r="I569" s="35"/>
      <c r="J569" s="35">
        <v>1275000</v>
      </c>
    </row>
    <row r="570" spans="1:10" ht="24" customHeight="1">
      <c r="A570" s="76" t="s">
        <v>535</v>
      </c>
      <c r="B570" s="76"/>
      <c r="C570" s="87" t="s">
        <v>536</v>
      </c>
      <c r="D570" s="88">
        <f aca="true" t="shared" si="29" ref="D570:J571">D571</f>
        <v>2500000</v>
      </c>
      <c r="E570" s="88">
        <f t="shared" si="29"/>
        <v>-391290</v>
      </c>
      <c r="F570" s="50">
        <f t="shared" si="29"/>
        <v>2108710</v>
      </c>
      <c r="G570" s="50">
        <f t="shared" si="29"/>
        <v>0</v>
      </c>
      <c r="H570" s="50">
        <f t="shared" si="29"/>
        <v>2108710</v>
      </c>
      <c r="I570" s="50">
        <f t="shared" si="29"/>
        <v>0</v>
      </c>
      <c r="J570" s="50">
        <f t="shared" si="29"/>
        <v>2108710</v>
      </c>
    </row>
    <row r="571" spans="1:10" ht="12.75" customHeight="1">
      <c r="A571" s="76" t="s">
        <v>537</v>
      </c>
      <c r="B571" s="76"/>
      <c r="C571" s="87" t="s">
        <v>538</v>
      </c>
      <c r="D571" s="88">
        <f t="shared" si="29"/>
        <v>2500000</v>
      </c>
      <c r="E571" s="88">
        <f t="shared" si="29"/>
        <v>-391290</v>
      </c>
      <c r="F571" s="50">
        <f t="shared" si="29"/>
        <v>2108710</v>
      </c>
      <c r="G571" s="50">
        <f t="shared" si="29"/>
        <v>0</v>
      </c>
      <c r="H571" s="50">
        <f t="shared" si="29"/>
        <v>2108710</v>
      </c>
      <c r="I571" s="50">
        <f t="shared" si="29"/>
        <v>0</v>
      </c>
      <c r="J571" s="50">
        <f t="shared" si="29"/>
        <v>2108710</v>
      </c>
    </row>
    <row r="572" spans="1:10" ht="25.5" customHeight="1">
      <c r="A572" s="76"/>
      <c r="B572" s="33" t="s">
        <v>94</v>
      </c>
      <c r="C572" s="22" t="s">
        <v>23</v>
      </c>
      <c r="D572" s="88">
        <f aca="true" t="shared" si="30" ref="D572:J572">D574+D575</f>
        <v>2500000</v>
      </c>
      <c r="E572" s="88">
        <f t="shared" si="30"/>
        <v>-391290</v>
      </c>
      <c r="F572" s="50">
        <f t="shared" si="30"/>
        <v>2108710</v>
      </c>
      <c r="G572" s="50">
        <f t="shared" si="30"/>
        <v>0</v>
      </c>
      <c r="H572" s="50">
        <f t="shared" si="30"/>
        <v>2108710</v>
      </c>
      <c r="I572" s="50">
        <f t="shared" si="30"/>
        <v>0</v>
      </c>
      <c r="J572" s="50">
        <f t="shared" si="30"/>
        <v>2108710</v>
      </c>
    </row>
    <row r="573" spans="1:10" ht="12.75" customHeight="1">
      <c r="A573" s="89"/>
      <c r="B573" s="15"/>
      <c r="C573" s="23" t="s">
        <v>137</v>
      </c>
      <c r="D573" s="88"/>
      <c r="E573" s="88"/>
      <c r="F573" s="50"/>
      <c r="G573" s="50"/>
      <c r="H573" s="50"/>
      <c r="I573" s="50"/>
      <c r="J573" s="50"/>
    </row>
    <row r="574" spans="1:10" ht="12.75" customHeight="1">
      <c r="A574" s="89"/>
      <c r="B574" s="15"/>
      <c r="C574" s="23" t="s">
        <v>138</v>
      </c>
      <c r="D574" s="88">
        <v>1250000</v>
      </c>
      <c r="E574" s="88">
        <v>-195645</v>
      </c>
      <c r="F574" s="50">
        <f>D574+E574</f>
        <v>1054355</v>
      </c>
      <c r="G574" s="50"/>
      <c r="H574" s="50">
        <f>F574+G574</f>
        <v>1054355</v>
      </c>
      <c r="I574" s="50"/>
      <c r="J574" s="50">
        <f>H574+I574</f>
        <v>1054355</v>
      </c>
    </row>
    <row r="575" spans="1:10" ht="19.5" customHeight="1">
      <c r="A575" s="89"/>
      <c r="B575" s="15"/>
      <c r="C575" s="23" t="s">
        <v>139</v>
      </c>
      <c r="D575" s="88">
        <v>1250000</v>
      </c>
      <c r="E575" s="88">
        <v>-195645</v>
      </c>
      <c r="F575" s="50">
        <f>D575+E575</f>
        <v>1054355</v>
      </c>
      <c r="G575" s="50"/>
      <c r="H575" s="50">
        <f>F575+G575</f>
        <v>1054355</v>
      </c>
      <c r="I575" s="50"/>
      <c r="J575" s="50">
        <f>H575+I575</f>
        <v>1054355</v>
      </c>
    </row>
    <row r="576" spans="1:10" ht="38.25" customHeight="1" hidden="1">
      <c r="A576" s="76" t="s">
        <v>539</v>
      </c>
      <c r="B576" s="76"/>
      <c r="C576" s="87" t="s">
        <v>540</v>
      </c>
      <c r="D576" s="88">
        <f>D577</f>
        <v>0</v>
      </c>
      <c r="F576" s="50">
        <f>F577</f>
        <v>0</v>
      </c>
      <c r="H576" s="50">
        <f>H577</f>
        <v>0</v>
      </c>
      <c r="J576" s="50">
        <f>J577</f>
        <v>0</v>
      </c>
    </row>
    <row r="577" spans="1:10" ht="25.5" customHeight="1" hidden="1">
      <c r="A577" s="76" t="s">
        <v>541</v>
      </c>
      <c r="B577" s="76"/>
      <c r="C577" s="87" t="s">
        <v>542</v>
      </c>
      <c r="D577" s="88">
        <f>D578</f>
        <v>0</v>
      </c>
      <c r="F577" s="50">
        <f>F578</f>
        <v>0</v>
      </c>
      <c r="H577" s="50">
        <f>H578</f>
        <v>0</v>
      </c>
      <c r="J577" s="50">
        <f>J578</f>
        <v>0</v>
      </c>
    </row>
    <row r="578" spans="1:10" ht="13.5" customHeight="1" hidden="1">
      <c r="A578" s="76"/>
      <c r="B578" s="33" t="s">
        <v>94</v>
      </c>
      <c r="C578" s="22" t="s">
        <v>23</v>
      </c>
      <c r="D578" s="88"/>
      <c r="F578" s="50"/>
      <c r="H578" s="50"/>
      <c r="J578" s="50"/>
    </row>
    <row r="579" spans="1:10" ht="12.75" customHeight="1" hidden="1">
      <c r="A579" s="76" t="s">
        <v>543</v>
      </c>
      <c r="B579" s="76"/>
      <c r="C579" s="87" t="s">
        <v>544</v>
      </c>
      <c r="D579" s="88">
        <f>D580</f>
        <v>0</v>
      </c>
      <c r="F579" s="50">
        <f>F580</f>
        <v>0</v>
      </c>
      <c r="H579" s="50">
        <f>H580</f>
        <v>0</v>
      </c>
      <c r="J579" s="50">
        <f>J580</f>
        <v>0</v>
      </c>
    </row>
    <row r="580" spans="1:10" ht="12.75" customHeight="1" hidden="1">
      <c r="A580" s="76" t="s">
        <v>545</v>
      </c>
      <c r="B580" s="76"/>
      <c r="C580" s="87" t="s">
        <v>546</v>
      </c>
      <c r="D580" s="88">
        <f>D581</f>
        <v>0</v>
      </c>
      <c r="F580" s="50">
        <f>F581</f>
        <v>0</v>
      </c>
      <c r="H580" s="50">
        <f>H581</f>
        <v>0</v>
      </c>
      <c r="J580" s="50">
        <f>J581</f>
        <v>0</v>
      </c>
    </row>
    <row r="581" spans="1:10" ht="25.5" customHeight="1" hidden="1">
      <c r="A581" s="76"/>
      <c r="B581" s="33" t="s">
        <v>94</v>
      </c>
      <c r="C581" s="22" t="s">
        <v>23</v>
      </c>
      <c r="D581" s="88"/>
      <c r="F581" s="50"/>
      <c r="H581" s="50"/>
      <c r="J581" s="50"/>
    </row>
    <row r="582" spans="1:10" ht="12.75" customHeight="1" hidden="1">
      <c r="A582" s="76" t="s">
        <v>547</v>
      </c>
      <c r="B582" s="76"/>
      <c r="C582" s="87" t="s">
        <v>548</v>
      </c>
      <c r="D582" s="88">
        <f>D583</f>
        <v>0</v>
      </c>
      <c r="F582" s="50">
        <f>F583</f>
        <v>0</v>
      </c>
      <c r="H582" s="50">
        <f>H583</f>
        <v>0</v>
      </c>
      <c r="J582" s="50">
        <f>J583</f>
        <v>0</v>
      </c>
    </row>
    <row r="583" spans="1:10" ht="12.75" customHeight="1" hidden="1">
      <c r="A583" s="76" t="s">
        <v>549</v>
      </c>
      <c r="B583" s="76"/>
      <c r="C583" s="87" t="s">
        <v>550</v>
      </c>
      <c r="D583" s="88">
        <f>D584</f>
        <v>0</v>
      </c>
      <c r="F583" s="50">
        <f>F584</f>
        <v>0</v>
      </c>
      <c r="H583" s="50">
        <f>H584</f>
        <v>0</v>
      </c>
      <c r="J583" s="50">
        <f>J584</f>
        <v>0</v>
      </c>
    </row>
    <row r="584" spans="1:10" ht="25.5" customHeight="1" hidden="1">
      <c r="A584" s="76"/>
      <c r="B584" s="33" t="s">
        <v>94</v>
      </c>
      <c r="C584" s="22" t="s">
        <v>23</v>
      </c>
      <c r="D584" s="88"/>
      <c r="F584" s="50"/>
      <c r="H584" s="50"/>
      <c r="J584" s="50"/>
    </row>
    <row r="585" spans="1:10" ht="25.5" customHeight="1" hidden="1">
      <c r="A585" s="76" t="s">
        <v>551</v>
      </c>
      <c r="B585" s="76"/>
      <c r="C585" s="87" t="s">
        <v>552</v>
      </c>
      <c r="D585" s="88">
        <f>D586</f>
        <v>0</v>
      </c>
      <c r="F585" s="50">
        <f>F586</f>
        <v>0</v>
      </c>
      <c r="H585" s="50">
        <f>H586</f>
        <v>0</v>
      </c>
      <c r="J585" s="50">
        <f>J586</f>
        <v>0</v>
      </c>
    </row>
    <row r="586" spans="1:10" ht="12.75" customHeight="1" hidden="1">
      <c r="A586" s="76" t="s">
        <v>553</v>
      </c>
      <c r="B586" s="76"/>
      <c r="C586" s="87" t="s">
        <v>554</v>
      </c>
      <c r="D586" s="88">
        <f>D587</f>
        <v>0</v>
      </c>
      <c r="F586" s="50">
        <f>F587</f>
        <v>0</v>
      </c>
      <c r="H586" s="50">
        <f>H587</f>
        <v>0</v>
      </c>
      <c r="J586" s="50">
        <f>J587</f>
        <v>0</v>
      </c>
    </row>
    <row r="587" spans="1:10" ht="25.5" customHeight="1" hidden="1">
      <c r="A587" s="76"/>
      <c r="B587" s="33" t="s">
        <v>94</v>
      </c>
      <c r="C587" s="22" t="s">
        <v>23</v>
      </c>
      <c r="D587" s="88"/>
      <c r="F587" s="50"/>
      <c r="H587" s="50"/>
      <c r="J587" s="50"/>
    </row>
    <row r="588" spans="1:10" ht="25.5" customHeight="1">
      <c r="A588" s="79" t="s">
        <v>555</v>
      </c>
      <c r="B588" s="33"/>
      <c r="C588" s="22" t="s">
        <v>556</v>
      </c>
      <c r="D588" s="50">
        <f>D589+D592</f>
        <v>4979053</v>
      </c>
      <c r="E588" s="50">
        <f>E589</f>
        <v>0</v>
      </c>
      <c r="F588" s="50">
        <f>D588+E588</f>
        <v>4979053</v>
      </c>
      <c r="G588" s="50">
        <f>G589</f>
        <v>0</v>
      </c>
      <c r="H588" s="50">
        <f>F588+G588</f>
        <v>4979053</v>
      </c>
      <c r="I588" s="50">
        <f>I589</f>
        <v>0</v>
      </c>
      <c r="J588" s="50">
        <f>H588+I588</f>
        <v>4979053</v>
      </c>
    </row>
    <row r="589" spans="1:10" ht="12.75" customHeight="1">
      <c r="A589" s="79" t="s">
        <v>557</v>
      </c>
      <c r="B589" s="33"/>
      <c r="C589" s="22" t="s">
        <v>558</v>
      </c>
      <c r="D589" s="88">
        <f>D590+D591</f>
        <v>3000000</v>
      </c>
      <c r="E589" s="88">
        <f>E590</f>
        <v>0</v>
      </c>
      <c r="F589" s="50">
        <f>D589+E589</f>
        <v>3000000</v>
      </c>
      <c r="G589" s="50">
        <f>G590</f>
        <v>0</v>
      </c>
      <c r="H589" s="50">
        <f>F589+G589</f>
        <v>3000000</v>
      </c>
      <c r="I589" s="50">
        <f>I590</f>
        <v>0</v>
      </c>
      <c r="J589" s="50">
        <f>H589+I589</f>
        <v>3000000</v>
      </c>
    </row>
    <row r="590" spans="1:10" ht="25.5" customHeight="1">
      <c r="A590" s="84"/>
      <c r="B590" s="26">
        <v>200</v>
      </c>
      <c r="C590" s="22" t="s">
        <v>23</v>
      </c>
      <c r="D590" s="88">
        <v>2000000</v>
      </c>
      <c r="E590" s="90"/>
      <c r="F590" s="50">
        <f>D590+E590</f>
        <v>2000000</v>
      </c>
      <c r="G590" s="91"/>
      <c r="H590" s="50">
        <f>F590+G590</f>
        <v>2000000</v>
      </c>
      <c r="I590" s="91"/>
      <c r="J590" s="50">
        <f>H590+I590</f>
        <v>2000000</v>
      </c>
    </row>
    <row r="591" spans="1:10" ht="25.5" customHeight="1">
      <c r="A591" s="84"/>
      <c r="B591" s="33" t="s">
        <v>438</v>
      </c>
      <c r="C591" s="23" t="s">
        <v>72</v>
      </c>
      <c r="D591" s="88">
        <v>1000000</v>
      </c>
      <c r="E591" s="88"/>
      <c r="F591" s="50">
        <v>1000000</v>
      </c>
      <c r="G591" s="50"/>
      <c r="H591" s="50">
        <v>1000000</v>
      </c>
      <c r="I591" s="50"/>
      <c r="J591" s="50">
        <v>1000000</v>
      </c>
    </row>
    <row r="592" spans="1:10" ht="25.5" customHeight="1">
      <c r="A592" s="76" t="s">
        <v>559</v>
      </c>
      <c r="B592" s="76"/>
      <c r="C592" s="87" t="s">
        <v>560</v>
      </c>
      <c r="D592" s="88">
        <f>D593</f>
        <v>1979053</v>
      </c>
      <c r="E592" s="88"/>
      <c r="F592" s="50">
        <f>F593</f>
        <v>1979053</v>
      </c>
      <c r="G592" s="50"/>
      <c r="H592" s="50">
        <f>H593</f>
        <v>1979053</v>
      </c>
      <c r="I592" s="50"/>
      <c r="J592" s="50">
        <f>J593</f>
        <v>1979053</v>
      </c>
    </row>
    <row r="593" spans="1:10" ht="25.5" customHeight="1">
      <c r="A593" s="76"/>
      <c r="B593" s="33" t="s">
        <v>94</v>
      </c>
      <c r="C593" s="22" t="s">
        <v>23</v>
      </c>
      <c r="D593" s="88">
        <f>D595</f>
        <v>1979053</v>
      </c>
      <c r="E593" s="88"/>
      <c r="F593" s="50">
        <f>F595</f>
        <v>1979053</v>
      </c>
      <c r="G593" s="50"/>
      <c r="H593" s="50">
        <f>H595</f>
        <v>1979053</v>
      </c>
      <c r="I593" s="50"/>
      <c r="J593" s="50">
        <f>J595</f>
        <v>1979053</v>
      </c>
    </row>
    <row r="594" spans="1:10" ht="18" customHeight="1">
      <c r="A594" s="76"/>
      <c r="B594" s="26"/>
      <c r="C594" s="23" t="s">
        <v>137</v>
      </c>
      <c r="D594" s="88"/>
      <c r="E594" s="88"/>
      <c r="F594" s="50"/>
      <c r="G594" s="50"/>
      <c r="H594" s="50"/>
      <c r="I594" s="50"/>
      <c r="J594" s="50"/>
    </row>
    <row r="595" spans="1:10" ht="19.5" customHeight="1">
      <c r="A595" s="76"/>
      <c r="B595" s="15"/>
      <c r="C595" s="24" t="s">
        <v>561</v>
      </c>
      <c r="D595" s="88">
        <f>D596+D597</f>
        <v>1979053</v>
      </c>
      <c r="E595" s="88"/>
      <c r="F595" s="50">
        <f>F596+F597</f>
        <v>1979053</v>
      </c>
      <c r="G595" s="50"/>
      <c r="H595" s="50">
        <f>H596+H597</f>
        <v>1979053</v>
      </c>
      <c r="I595" s="50"/>
      <c r="J595" s="50">
        <f>J596+J597</f>
        <v>1979053</v>
      </c>
    </row>
    <row r="596" spans="1:10" ht="19.5" customHeight="1">
      <c r="A596" s="76"/>
      <c r="B596" s="15"/>
      <c r="C596" s="23" t="s">
        <v>138</v>
      </c>
      <c r="D596" s="88">
        <v>989526.5</v>
      </c>
      <c r="E596" s="88"/>
      <c r="F596" s="50">
        <v>989526.5</v>
      </c>
      <c r="G596" s="50"/>
      <c r="H596" s="50">
        <v>989526.5</v>
      </c>
      <c r="I596" s="50"/>
      <c r="J596" s="50">
        <v>989526.5</v>
      </c>
    </row>
    <row r="597" spans="1:10" ht="18" customHeight="1">
      <c r="A597" s="76"/>
      <c r="B597" s="15"/>
      <c r="C597" s="23" t="s">
        <v>139</v>
      </c>
      <c r="D597" s="88">
        <v>989526.5</v>
      </c>
      <c r="E597" s="88"/>
      <c r="F597" s="50">
        <v>989526.5</v>
      </c>
      <c r="G597" s="50"/>
      <c r="H597" s="50">
        <v>989526.5</v>
      </c>
      <c r="I597" s="50"/>
      <c r="J597" s="50">
        <v>989526.5</v>
      </c>
    </row>
    <row r="598" spans="1:10" ht="25.5" customHeight="1" hidden="1">
      <c r="A598" s="76" t="s">
        <v>562</v>
      </c>
      <c r="B598" s="76"/>
      <c r="C598" s="87" t="s">
        <v>563</v>
      </c>
      <c r="D598" s="88">
        <f>D599</f>
        <v>0</v>
      </c>
      <c r="F598" s="50">
        <f>F599</f>
        <v>0</v>
      </c>
      <c r="H598" s="50">
        <f>H599</f>
        <v>0</v>
      </c>
      <c r="J598" s="50">
        <f>J599</f>
        <v>0</v>
      </c>
    </row>
    <row r="599" spans="1:10" ht="25.5" customHeight="1" hidden="1">
      <c r="A599" s="76" t="s">
        <v>564</v>
      </c>
      <c r="B599" s="76"/>
      <c r="C599" s="87" t="s">
        <v>565</v>
      </c>
      <c r="D599" s="88">
        <f>D600</f>
        <v>0</v>
      </c>
      <c r="F599" s="50">
        <f>F600</f>
        <v>0</v>
      </c>
      <c r="H599" s="50">
        <f>H600</f>
        <v>0</v>
      </c>
      <c r="J599" s="50">
        <f>J600</f>
        <v>0</v>
      </c>
    </row>
    <row r="600" spans="1:10" ht="25.5" customHeight="1" hidden="1">
      <c r="A600" s="76"/>
      <c r="B600" s="33" t="s">
        <v>94</v>
      </c>
      <c r="C600" s="22" t="s">
        <v>23</v>
      </c>
      <c r="D600" s="88">
        <v>0</v>
      </c>
      <c r="F600" s="50">
        <v>0</v>
      </c>
      <c r="H600" s="50">
        <v>0</v>
      </c>
      <c r="J600" s="50">
        <v>0</v>
      </c>
    </row>
    <row r="601" spans="1:10" ht="12.75" customHeight="1" hidden="1">
      <c r="A601" s="76" t="s">
        <v>566</v>
      </c>
      <c r="B601" s="76"/>
      <c r="C601" s="87" t="s">
        <v>567</v>
      </c>
      <c r="D601" s="88">
        <f>D602</f>
        <v>0</v>
      </c>
      <c r="F601" s="50">
        <f>F602</f>
        <v>0</v>
      </c>
      <c r="H601" s="50">
        <f>H602</f>
        <v>0</v>
      </c>
      <c r="J601" s="50">
        <f>J602</f>
        <v>0</v>
      </c>
    </row>
    <row r="602" spans="1:10" ht="12.75" customHeight="1" hidden="1">
      <c r="A602" s="76" t="s">
        <v>568</v>
      </c>
      <c r="B602" s="76"/>
      <c r="C602" s="87" t="s">
        <v>569</v>
      </c>
      <c r="D602" s="88">
        <f>D603</f>
        <v>0</v>
      </c>
      <c r="F602" s="50">
        <f>F603</f>
        <v>0</v>
      </c>
      <c r="H602" s="50">
        <f>H603</f>
        <v>0</v>
      </c>
      <c r="J602" s="50">
        <f>J603</f>
        <v>0</v>
      </c>
    </row>
    <row r="603" spans="1:10" ht="25.5" customHeight="1" hidden="1">
      <c r="A603" s="76"/>
      <c r="B603" s="33" t="s">
        <v>94</v>
      </c>
      <c r="C603" s="22" t="s">
        <v>23</v>
      </c>
      <c r="D603" s="88"/>
      <c r="F603" s="50"/>
      <c r="H603" s="50"/>
      <c r="J603" s="50"/>
    </row>
    <row r="604" spans="1:10" ht="12.75" customHeight="1">
      <c r="A604" s="76" t="s">
        <v>570</v>
      </c>
      <c r="B604" s="76"/>
      <c r="C604" s="87" t="s">
        <v>571</v>
      </c>
      <c r="D604" s="88">
        <f aca="true" t="shared" si="31" ref="D604:J605">D605</f>
        <v>23169171</v>
      </c>
      <c r="E604" s="88">
        <f t="shared" si="31"/>
        <v>-7099294.8</v>
      </c>
      <c r="F604" s="50">
        <f t="shared" si="31"/>
        <v>16069876.2</v>
      </c>
      <c r="G604" s="50">
        <f t="shared" si="31"/>
        <v>1000000</v>
      </c>
      <c r="H604" s="50">
        <f t="shared" si="31"/>
        <v>17069876.2</v>
      </c>
      <c r="I604" s="50">
        <f t="shared" si="31"/>
        <v>0</v>
      </c>
      <c r="J604" s="50">
        <f t="shared" si="31"/>
        <v>17069876.2</v>
      </c>
    </row>
    <row r="605" spans="1:10" ht="12.75" customHeight="1">
      <c r="A605" s="76" t="s">
        <v>572</v>
      </c>
      <c r="B605" s="76"/>
      <c r="C605" s="87" t="s">
        <v>573</v>
      </c>
      <c r="D605" s="88">
        <f t="shared" si="31"/>
        <v>23169171</v>
      </c>
      <c r="E605" s="88">
        <f t="shared" si="31"/>
        <v>-7099294.8</v>
      </c>
      <c r="F605" s="50">
        <f t="shared" si="31"/>
        <v>16069876.2</v>
      </c>
      <c r="G605" s="50">
        <f t="shared" si="31"/>
        <v>1000000</v>
      </c>
      <c r="H605" s="50">
        <f t="shared" si="31"/>
        <v>17069876.2</v>
      </c>
      <c r="I605" s="50">
        <f t="shared" si="31"/>
        <v>0</v>
      </c>
      <c r="J605" s="50">
        <f t="shared" si="31"/>
        <v>17069876.2</v>
      </c>
    </row>
    <row r="606" spans="1:10" ht="25.5" customHeight="1">
      <c r="A606" s="76"/>
      <c r="B606" s="33" t="s">
        <v>94</v>
      </c>
      <c r="C606" s="22" t="s">
        <v>23</v>
      </c>
      <c r="D606" s="88">
        <f aca="true" t="shared" si="32" ref="D606:J606">D608+D609</f>
        <v>23169171</v>
      </c>
      <c r="E606" s="88">
        <f t="shared" si="32"/>
        <v>-7099294.8</v>
      </c>
      <c r="F606" s="50">
        <f t="shared" si="32"/>
        <v>16069876.2</v>
      </c>
      <c r="G606" s="50">
        <f t="shared" si="32"/>
        <v>1000000</v>
      </c>
      <c r="H606" s="50">
        <f t="shared" si="32"/>
        <v>17069876.2</v>
      </c>
      <c r="I606" s="50">
        <f t="shared" si="32"/>
        <v>0</v>
      </c>
      <c r="J606" s="50">
        <f t="shared" si="32"/>
        <v>17069876.2</v>
      </c>
    </row>
    <row r="607" spans="1:10" ht="15" customHeight="1">
      <c r="A607" s="76"/>
      <c r="B607" s="33"/>
      <c r="C607" s="23" t="s">
        <v>137</v>
      </c>
      <c r="D607" s="88"/>
      <c r="E607" s="88"/>
      <c r="F607" s="50"/>
      <c r="G607" s="50"/>
      <c r="H607" s="50"/>
      <c r="I607" s="50"/>
      <c r="J607" s="50"/>
    </row>
    <row r="608" spans="1:10" ht="15" customHeight="1">
      <c r="A608" s="76"/>
      <c r="B608" s="33"/>
      <c r="C608" s="23" t="s">
        <v>138</v>
      </c>
      <c r="D608" s="88">
        <v>11584585.5</v>
      </c>
      <c r="E608" s="88">
        <v>-3549647.4</v>
      </c>
      <c r="F608" s="50">
        <f>D608+E608</f>
        <v>8034938.1</v>
      </c>
      <c r="G608" s="50">
        <v>500000</v>
      </c>
      <c r="H608" s="50">
        <f>F608+G608</f>
        <v>8534938.1</v>
      </c>
      <c r="I608" s="50"/>
      <c r="J608" s="50">
        <f>H608+I608</f>
        <v>8534938.1</v>
      </c>
    </row>
    <row r="609" spans="1:10" ht="19.5" customHeight="1">
      <c r="A609" s="76"/>
      <c r="B609" s="33"/>
      <c r="C609" s="23" t="s">
        <v>139</v>
      </c>
      <c r="D609" s="88">
        <v>11584585.5</v>
      </c>
      <c r="E609" s="88">
        <v>-3549647.4</v>
      </c>
      <c r="F609" s="50">
        <f>D609+E609</f>
        <v>8034938.1</v>
      </c>
      <c r="G609" s="50">
        <v>500000</v>
      </c>
      <c r="H609" s="50">
        <f>F609+G609</f>
        <v>8534938.1</v>
      </c>
      <c r="I609" s="50"/>
      <c r="J609" s="50">
        <f>H609+I609</f>
        <v>8534938.1</v>
      </c>
    </row>
    <row r="610" spans="1:10" ht="12.75" customHeight="1" hidden="1">
      <c r="A610" s="76" t="s">
        <v>574</v>
      </c>
      <c r="B610" s="76"/>
      <c r="C610" s="87" t="s">
        <v>575</v>
      </c>
      <c r="D610" s="88">
        <f>D611</f>
        <v>0</v>
      </c>
      <c r="F610" s="50">
        <f>F611</f>
        <v>0</v>
      </c>
      <c r="H610" s="50">
        <f>H611</f>
        <v>0</v>
      </c>
      <c r="J610" s="50">
        <f>J611</f>
        <v>0</v>
      </c>
    </row>
    <row r="611" spans="1:10" ht="18" customHeight="1" hidden="1">
      <c r="A611" s="76" t="s">
        <v>576</v>
      </c>
      <c r="B611" s="76"/>
      <c r="C611" s="87" t="s">
        <v>577</v>
      </c>
      <c r="D611" s="88">
        <f>D612</f>
        <v>0</v>
      </c>
      <c r="F611" s="50">
        <f>F612</f>
        <v>0</v>
      </c>
      <c r="H611" s="50">
        <f>H612</f>
        <v>0</v>
      </c>
      <c r="J611" s="50">
        <f>J612</f>
        <v>0</v>
      </c>
    </row>
    <row r="612" spans="1:10" ht="7.5" customHeight="1" hidden="1">
      <c r="A612" s="76"/>
      <c r="B612" s="33" t="s">
        <v>94</v>
      </c>
      <c r="C612" s="34" t="s">
        <v>95</v>
      </c>
      <c r="D612" s="88">
        <v>0</v>
      </c>
      <c r="F612" s="50">
        <v>0</v>
      </c>
      <c r="H612" s="50">
        <v>0</v>
      </c>
      <c r="J612" s="50">
        <v>0</v>
      </c>
    </row>
    <row r="613" spans="1:10" ht="18.75" customHeight="1">
      <c r="A613" s="76" t="s">
        <v>578</v>
      </c>
      <c r="B613" s="76"/>
      <c r="C613" s="87" t="s">
        <v>579</v>
      </c>
      <c r="D613" s="50">
        <f>D614+D616</f>
        <v>1500000</v>
      </c>
      <c r="E613" s="50">
        <f>E616</f>
        <v>1000000</v>
      </c>
      <c r="F613" s="92">
        <f>D613+E613</f>
        <v>2500000</v>
      </c>
      <c r="G613" s="50">
        <f>G616</f>
        <v>0</v>
      </c>
      <c r="H613" s="92">
        <f>F613+G613</f>
        <v>2500000</v>
      </c>
      <c r="I613" s="50">
        <f>I616</f>
        <v>0</v>
      </c>
      <c r="J613" s="92">
        <f>H613+I613</f>
        <v>2500000</v>
      </c>
    </row>
    <row r="614" spans="1:10" ht="18.75" customHeight="1" hidden="1">
      <c r="A614" s="76" t="s">
        <v>580</v>
      </c>
      <c r="B614" s="76"/>
      <c r="C614" s="87" t="s">
        <v>581</v>
      </c>
      <c r="D614" s="88"/>
      <c r="F614" s="92"/>
      <c r="H614" s="92"/>
      <c r="J614" s="92"/>
    </row>
    <row r="615" spans="1:10" ht="25.5" customHeight="1" hidden="1">
      <c r="A615" s="76"/>
      <c r="B615" s="33" t="s">
        <v>94</v>
      </c>
      <c r="C615" s="34" t="s">
        <v>95</v>
      </c>
      <c r="D615" s="88"/>
      <c r="F615" s="92"/>
      <c r="H615" s="92"/>
      <c r="J615" s="92"/>
    </row>
    <row r="616" spans="1:10" ht="35.25" customHeight="1">
      <c r="A616" s="76" t="s">
        <v>582</v>
      </c>
      <c r="B616" s="33"/>
      <c r="C616" s="22" t="s">
        <v>583</v>
      </c>
      <c r="D616" s="88">
        <f>D617</f>
        <v>1500000</v>
      </c>
      <c r="E616" s="88">
        <f>E617</f>
        <v>1000000</v>
      </c>
      <c r="F616" s="92">
        <f>D616+E616</f>
        <v>2500000</v>
      </c>
      <c r="G616" s="50">
        <f>G617</f>
        <v>0</v>
      </c>
      <c r="H616" s="92">
        <f>F616+G616</f>
        <v>2500000</v>
      </c>
      <c r="I616" s="50">
        <f>I617</f>
        <v>0</v>
      </c>
      <c r="J616" s="92">
        <f>H616+I616</f>
        <v>2500000</v>
      </c>
    </row>
    <row r="617" spans="1:10" ht="25.5" customHeight="1">
      <c r="A617" s="76"/>
      <c r="B617" s="33" t="s">
        <v>438</v>
      </c>
      <c r="C617" s="23" t="s">
        <v>72</v>
      </c>
      <c r="D617" s="88">
        <v>1500000</v>
      </c>
      <c r="E617" s="88">
        <v>1000000</v>
      </c>
      <c r="F617" s="92">
        <f>D617+E617</f>
        <v>2500000</v>
      </c>
      <c r="G617" s="50"/>
      <c r="H617" s="92">
        <f>F617+G617</f>
        <v>2500000</v>
      </c>
      <c r="I617" s="50"/>
      <c r="J617" s="92">
        <f>H617+I617</f>
        <v>2500000</v>
      </c>
    </row>
    <row r="618" spans="1:10" ht="25.5" customHeight="1">
      <c r="A618" s="26" t="s">
        <v>584</v>
      </c>
      <c r="B618" s="33"/>
      <c r="C618" s="23" t="s">
        <v>585</v>
      </c>
      <c r="D618" s="88">
        <f>D619</f>
        <v>1776501.72</v>
      </c>
      <c r="E618" s="88">
        <f>E619</f>
        <v>579741.03</v>
      </c>
      <c r="F618" s="92">
        <f>D618+E618</f>
        <v>2356242.75</v>
      </c>
      <c r="G618" s="50">
        <f>G619</f>
        <v>0.6</v>
      </c>
      <c r="H618" s="92">
        <f>F618+G618</f>
        <v>2356243.35</v>
      </c>
      <c r="I618" s="50">
        <f>I619</f>
        <v>0</v>
      </c>
      <c r="J618" s="92">
        <f>H618+I618</f>
        <v>2356243.35</v>
      </c>
    </row>
    <row r="619" spans="1:10" ht="17.25" customHeight="1">
      <c r="A619" s="26" t="s">
        <v>586</v>
      </c>
      <c r="B619" s="93"/>
      <c r="C619" s="94" t="s">
        <v>587</v>
      </c>
      <c r="D619" s="88">
        <f>D620</f>
        <v>1776501.72</v>
      </c>
      <c r="E619" s="88">
        <f>E620</f>
        <v>579741.03</v>
      </c>
      <c r="F619" s="92">
        <f>D619+E619</f>
        <v>2356242.75</v>
      </c>
      <c r="G619" s="50">
        <f>G620</f>
        <v>0.6</v>
      </c>
      <c r="H619" s="92">
        <f>F619+G619</f>
        <v>2356243.35</v>
      </c>
      <c r="I619" s="50">
        <f>I620</f>
        <v>0</v>
      </c>
      <c r="J619" s="92">
        <f>H619+I619</f>
        <v>2356243.35</v>
      </c>
    </row>
    <row r="620" spans="1:10" ht="25.5" customHeight="1">
      <c r="A620" s="26"/>
      <c r="B620" s="33" t="s">
        <v>94</v>
      </c>
      <c r="C620" s="22" t="s">
        <v>23</v>
      </c>
      <c r="D620" s="88">
        <f>D622+D623</f>
        <v>1776501.72</v>
      </c>
      <c r="E620" s="88">
        <f>E622+E623</f>
        <v>579741.03</v>
      </c>
      <c r="F620" s="92">
        <f>D620+E620</f>
        <v>2356242.75</v>
      </c>
      <c r="G620" s="50">
        <f>G622+G623</f>
        <v>0.6</v>
      </c>
      <c r="H620" s="92">
        <f>F620+G620</f>
        <v>2356243.35</v>
      </c>
      <c r="I620" s="50">
        <f>I622+I623</f>
        <v>0</v>
      </c>
      <c r="J620" s="92">
        <f>H620+I620</f>
        <v>2356243.35</v>
      </c>
    </row>
    <row r="621" spans="1:10" ht="17.25" customHeight="1">
      <c r="A621" s="26"/>
      <c r="B621" s="33"/>
      <c r="C621" s="23" t="s">
        <v>137</v>
      </c>
      <c r="D621" s="88"/>
      <c r="E621" s="88"/>
      <c r="F621" s="92"/>
      <c r="G621" s="50"/>
      <c r="H621" s="92"/>
      <c r="I621" s="50"/>
      <c r="J621" s="92"/>
    </row>
    <row r="622" spans="1:10" ht="18" customHeight="1">
      <c r="A622" s="26"/>
      <c r="B622" s="33"/>
      <c r="C622" s="23" t="s">
        <v>138</v>
      </c>
      <c r="D622" s="92">
        <v>1243551.2</v>
      </c>
      <c r="E622" s="95">
        <v>405818.74</v>
      </c>
      <c r="F622" s="92">
        <f>D622+E622</f>
        <v>1649369.94</v>
      </c>
      <c r="G622" s="92"/>
      <c r="H622" s="92">
        <f>F622+G622</f>
        <v>1649369.94</v>
      </c>
      <c r="I622" s="92"/>
      <c r="J622" s="92">
        <f>H622+I622</f>
        <v>1649369.94</v>
      </c>
    </row>
    <row r="623" spans="1:10" ht="20.25" customHeight="1">
      <c r="A623" s="26"/>
      <c r="B623" s="33"/>
      <c r="C623" s="23" t="s">
        <v>139</v>
      </c>
      <c r="D623" s="92">
        <v>532950.52</v>
      </c>
      <c r="E623" s="95">
        <v>173922.29</v>
      </c>
      <c r="F623" s="92">
        <f>D623+E623</f>
        <v>706872.81</v>
      </c>
      <c r="G623" s="92">
        <v>0.6</v>
      </c>
      <c r="H623" s="92">
        <f>F623+G623</f>
        <v>706873.41</v>
      </c>
      <c r="I623" s="92"/>
      <c r="J623" s="92">
        <f>H623+I623</f>
        <v>706873.41</v>
      </c>
    </row>
    <row r="624" spans="1:10" ht="18.75" customHeight="1">
      <c r="A624" s="26" t="s">
        <v>588</v>
      </c>
      <c r="B624" s="33"/>
      <c r="C624" s="23" t="s">
        <v>571</v>
      </c>
      <c r="D624" s="50">
        <f aca="true" t="shared" si="33" ref="D624:J625">D625</f>
        <v>1671659.73</v>
      </c>
      <c r="E624" s="50">
        <f t="shared" si="33"/>
        <v>-1671659.73</v>
      </c>
      <c r="F624" s="50">
        <f t="shared" si="33"/>
        <v>0</v>
      </c>
      <c r="G624" s="50">
        <f t="shared" si="33"/>
        <v>0</v>
      </c>
      <c r="H624" s="50">
        <f t="shared" si="33"/>
        <v>0</v>
      </c>
      <c r="I624" s="50">
        <f t="shared" si="33"/>
        <v>0</v>
      </c>
      <c r="J624" s="50">
        <f t="shared" si="33"/>
        <v>0</v>
      </c>
    </row>
    <row r="625" spans="1:10" ht="25.5" customHeight="1">
      <c r="A625" s="26" t="s">
        <v>589</v>
      </c>
      <c r="B625" s="93"/>
      <c r="C625" s="94" t="s">
        <v>573</v>
      </c>
      <c r="D625" s="50">
        <f t="shared" si="33"/>
        <v>1671659.73</v>
      </c>
      <c r="E625" s="50">
        <f t="shared" si="33"/>
        <v>-1671659.73</v>
      </c>
      <c r="F625" s="50">
        <f t="shared" si="33"/>
        <v>0</v>
      </c>
      <c r="G625" s="50">
        <f t="shared" si="33"/>
        <v>0</v>
      </c>
      <c r="H625" s="50">
        <f t="shared" si="33"/>
        <v>0</v>
      </c>
      <c r="I625" s="50">
        <f t="shared" si="33"/>
        <v>0</v>
      </c>
      <c r="J625" s="50">
        <f t="shared" si="33"/>
        <v>0</v>
      </c>
    </row>
    <row r="626" spans="1:10" ht="25.5" customHeight="1">
      <c r="A626" s="26"/>
      <c r="B626" s="33" t="s">
        <v>94</v>
      </c>
      <c r="C626" s="22" t="s">
        <v>23</v>
      </c>
      <c r="D626" s="50">
        <f aca="true" t="shared" si="34" ref="D626:J626">D628+D629</f>
        <v>1671659.73</v>
      </c>
      <c r="E626" s="50">
        <f t="shared" si="34"/>
        <v>-1671659.73</v>
      </c>
      <c r="F626" s="50">
        <f t="shared" si="34"/>
        <v>0</v>
      </c>
      <c r="G626" s="50">
        <f t="shared" si="34"/>
        <v>0</v>
      </c>
      <c r="H626" s="50">
        <f t="shared" si="34"/>
        <v>0</v>
      </c>
      <c r="I626" s="50">
        <f t="shared" si="34"/>
        <v>0</v>
      </c>
      <c r="J626" s="50">
        <f t="shared" si="34"/>
        <v>0</v>
      </c>
    </row>
    <row r="627" spans="1:10" ht="18.75" customHeight="1">
      <c r="A627" s="26"/>
      <c r="B627" s="33"/>
      <c r="C627" s="23" t="s">
        <v>137</v>
      </c>
      <c r="D627" s="50"/>
      <c r="E627" s="50"/>
      <c r="F627" s="50"/>
      <c r="G627" s="50"/>
      <c r="H627" s="50"/>
      <c r="I627" s="50"/>
      <c r="J627" s="50"/>
    </row>
    <row r="628" spans="1:10" ht="20.25" customHeight="1">
      <c r="A628" s="26"/>
      <c r="B628" s="33"/>
      <c r="C628" s="23" t="s">
        <v>138</v>
      </c>
      <c r="D628" s="96">
        <v>1170161.81</v>
      </c>
      <c r="E628" s="96">
        <v>-1170161.81</v>
      </c>
      <c r="F628" s="96">
        <f>D628+E628</f>
        <v>0</v>
      </c>
      <c r="G628" s="96"/>
      <c r="H628" s="96">
        <f>F628+G628</f>
        <v>0</v>
      </c>
      <c r="I628" s="96"/>
      <c r="J628" s="96">
        <f>H628+I628</f>
        <v>0</v>
      </c>
    </row>
    <row r="629" spans="1:10" ht="18.75" customHeight="1">
      <c r="A629" s="26"/>
      <c r="B629" s="33"/>
      <c r="C629" s="23" t="s">
        <v>139</v>
      </c>
      <c r="D629" s="96">
        <v>501497.92</v>
      </c>
      <c r="E629" s="96">
        <v>-501497.92</v>
      </c>
      <c r="F629" s="96">
        <f>D629+E629</f>
        <v>0</v>
      </c>
      <c r="G629" s="96"/>
      <c r="H629" s="96">
        <f>F629+G629</f>
        <v>0</v>
      </c>
      <c r="I629" s="96"/>
      <c r="J629" s="96">
        <f>H629+I629</f>
        <v>0</v>
      </c>
    </row>
    <row r="630" spans="1:10" ht="25.5" customHeight="1">
      <c r="A630" s="76" t="s">
        <v>590</v>
      </c>
      <c r="B630" s="76"/>
      <c r="C630" s="87" t="s">
        <v>591</v>
      </c>
      <c r="D630" s="96">
        <f aca="true" t="shared" si="35" ref="D630:J631">D631</f>
        <v>662677</v>
      </c>
      <c r="E630" s="96">
        <f t="shared" si="35"/>
        <v>947136</v>
      </c>
      <c r="F630" s="96">
        <f t="shared" si="35"/>
        <v>1609813</v>
      </c>
      <c r="G630" s="96">
        <f t="shared" si="35"/>
        <v>0</v>
      </c>
      <c r="H630" s="96">
        <f t="shared" si="35"/>
        <v>1609813</v>
      </c>
      <c r="I630" s="96">
        <f t="shared" si="35"/>
        <v>0</v>
      </c>
      <c r="J630" s="96">
        <f t="shared" si="35"/>
        <v>1609813</v>
      </c>
    </row>
    <row r="631" spans="1:10" ht="25.5" customHeight="1">
      <c r="A631" s="76" t="s">
        <v>592</v>
      </c>
      <c r="B631" s="76"/>
      <c r="C631" s="87" t="s">
        <v>593</v>
      </c>
      <c r="D631" s="96">
        <f t="shared" si="35"/>
        <v>662677</v>
      </c>
      <c r="E631" s="96">
        <f t="shared" si="35"/>
        <v>947136</v>
      </c>
      <c r="F631" s="96">
        <f t="shared" si="35"/>
        <v>1609813</v>
      </c>
      <c r="G631" s="96">
        <f t="shared" si="35"/>
        <v>0</v>
      </c>
      <c r="H631" s="96">
        <f t="shared" si="35"/>
        <v>1609813</v>
      </c>
      <c r="I631" s="96">
        <f t="shared" si="35"/>
        <v>0</v>
      </c>
      <c r="J631" s="96">
        <f t="shared" si="35"/>
        <v>1609813</v>
      </c>
    </row>
    <row r="632" spans="1:10" ht="25.5" customHeight="1">
      <c r="A632" s="76"/>
      <c r="B632" s="33" t="s">
        <v>94</v>
      </c>
      <c r="C632" s="22" t="s">
        <v>23</v>
      </c>
      <c r="D632" s="96">
        <f aca="true" t="shared" si="36" ref="D632:J632">D634+D635</f>
        <v>662677</v>
      </c>
      <c r="E632" s="96">
        <f t="shared" si="36"/>
        <v>947136</v>
      </c>
      <c r="F632" s="96">
        <f t="shared" si="36"/>
        <v>1609813</v>
      </c>
      <c r="G632" s="96">
        <f t="shared" si="36"/>
        <v>0</v>
      </c>
      <c r="H632" s="96">
        <f t="shared" si="36"/>
        <v>1609813</v>
      </c>
      <c r="I632" s="96">
        <f t="shared" si="36"/>
        <v>0</v>
      </c>
      <c r="J632" s="96">
        <f t="shared" si="36"/>
        <v>1609813</v>
      </c>
    </row>
    <row r="633" spans="1:10" ht="19.5" customHeight="1">
      <c r="A633" s="26"/>
      <c r="B633" s="33"/>
      <c r="C633" s="23" t="s">
        <v>137</v>
      </c>
      <c r="D633" s="96"/>
      <c r="E633" s="96"/>
      <c r="F633" s="96"/>
      <c r="G633" s="96"/>
      <c r="H633" s="96"/>
      <c r="I633" s="96"/>
      <c r="J633" s="96"/>
    </row>
    <row r="634" spans="1:10" ht="18.75" customHeight="1">
      <c r="A634" s="26"/>
      <c r="B634" s="33"/>
      <c r="C634" s="23" t="s">
        <v>138</v>
      </c>
      <c r="D634" s="96">
        <v>331338.5</v>
      </c>
      <c r="E634" s="96">
        <v>473568</v>
      </c>
      <c r="F634" s="96">
        <f>D634+E634</f>
        <v>804906.5</v>
      </c>
      <c r="G634" s="96"/>
      <c r="H634" s="96">
        <f>F634+G634</f>
        <v>804906.5</v>
      </c>
      <c r="I634" s="96"/>
      <c r="J634" s="96">
        <f>H634+I634</f>
        <v>804906.5</v>
      </c>
    </row>
    <row r="635" spans="1:10" ht="21" customHeight="1">
      <c r="A635" s="26"/>
      <c r="B635" s="33"/>
      <c r="C635" s="23" t="s">
        <v>139</v>
      </c>
      <c r="D635" s="96">
        <v>331338.5</v>
      </c>
      <c r="E635" s="96">
        <v>473568</v>
      </c>
      <c r="F635" s="96">
        <f>D635+E635</f>
        <v>804906.5</v>
      </c>
      <c r="G635" s="96"/>
      <c r="H635" s="96">
        <f>F635+G635</f>
        <v>804906.5</v>
      </c>
      <c r="I635" s="96"/>
      <c r="J635" s="96">
        <f>H635+I635</f>
        <v>804906.5</v>
      </c>
    </row>
    <row r="636" spans="1:10" ht="25.5" customHeight="1">
      <c r="A636" s="76" t="s">
        <v>594</v>
      </c>
      <c r="B636" s="76"/>
      <c r="C636" s="87" t="s">
        <v>595</v>
      </c>
      <c r="D636" s="96">
        <f aca="true" t="shared" si="37" ref="D636:J637">D637</f>
        <v>853075</v>
      </c>
      <c r="E636" s="96">
        <f t="shared" si="37"/>
        <v>-853075</v>
      </c>
      <c r="F636" s="96">
        <f t="shared" si="37"/>
        <v>0</v>
      </c>
      <c r="G636" s="96">
        <f t="shared" si="37"/>
        <v>0</v>
      </c>
      <c r="H636" s="96">
        <f t="shared" si="37"/>
        <v>0</v>
      </c>
      <c r="I636" s="96">
        <f t="shared" si="37"/>
        <v>0</v>
      </c>
      <c r="J636" s="96">
        <f t="shared" si="37"/>
        <v>0</v>
      </c>
    </row>
    <row r="637" spans="1:10" ht="25.5" customHeight="1">
      <c r="A637" s="76" t="s">
        <v>596</v>
      </c>
      <c r="B637" s="76"/>
      <c r="C637" s="87" t="s">
        <v>597</v>
      </c>
      <c r="D637" s="96">
        <f t="shared" si="37"/>
        <v>853075</v>
      </c>
      <c r="E637" s="96">
        <f t="shared" si="37"/>
        <v>-853075</v>
      </c>
      <c r="F637" s="96">
        <f t="shared" si="37"/>
        <v>0</v>
      </c>
      <c r="G637" s="96">
        <f t="shared" si="37"/>
        <v>0</v>
      </c>
      <c r="H637" s="96">
        <f t="shared" si="37"/>
        <v>0</v>
      </c>
      <c r="I637" s="96">
        <f t="shared" si="37"/>
        <v>0</v>
      </c>
      <c r="J637" s="96">
        <f t="shared" si="37"/>
        <v>0</v>
      </c>
    </row>
    <row r="638" spans="1:10" ht="25.5" customHeight="1">
      <c r="A638" s="76"/>
      <c r="B638" s="33" t="s">
        <v>94</v>
      </c>
      <c r="C638" s="22" t="s">
        <v>23</v>
      </c>
      <c r="D638" s="96">
        <f aca="true" t="shared" si="38" ref="D638:J638">D640+D641</f>
        <v>853075</v>
      </c>
      <c r="E638" s="96">
        <f t="shared" si="38"/>
        <v>-853075</v>
      </c>
      <c r="F638" s="96">
        <f t="shared" si="38"/>
        <v>0</v>
      </c>
      <c r="G638" s="96">
        <f t="shared" si="38"/>
        <v>0</v>
      </c>
      <c r="H638" s="96">
        <f t="shared" si="38"/>
        <v>0</v>
      </c>
      <c r="I638" s="96">
        <f t="shared" si="38"/>
        <v>0</v>
      </c>
      <c r="J638" s="96">
        <f t="shared" si="38"/>
        <v>0</v>
      </c>
    </row>
    <row r="639" spans="1:10" ht="18" customHeight="1">
      <c r="A639" s="26"/>
      <c r="B639" s="33"/>
      <c r="C639" s="23" t="s">
        <v>137</v>
      </c>
      <c r="D639" s="96"/>
      <c r="E639" s="96"/>
      <c r="F639" s="96"/>
      <c r="G639" s="96"/>
      <c r="H639" s="96"/>
      <c r="I639" s="96"/>
      <c r="J639" s="96"/>
    </row>
    <row r="640" spans="1:10" ht="20.25" customHeight="1">
      <c r="A640" s="26"/>
      <c r="B640" s="33"/>
      <c r="C640" s="23" t="s">
        <v>138</v>
      </c>
      <c r="D640" s="96">
        <v>426537.5</v>
      </c>
      <c r="E640" s="96">
        <v>-426537.5</v>
      </c>
      <c r="F640" s="96">
        <f aca="true" t="shared" si="39" ref="F640:F650">D640+E640</f>
        <v>0</v>
      </c>
      <c r="G640" s="96"/>
      <c r="H640" s="96">
        <f aca="true" t="shared" si="40" ref="H640:H650">F640+G640</f>
        <v>0</v>
      </c>
      <c r="I640" s="96"/>
      <c r="J640" s="96">
        <f aca="true" t="shared" si="41" ref="J640:J650">H640+I640</f>
        <v>0</v>
      </c>
    </row>
    <row r="641" spans="1:10" ht="19.5" customHeight="1">
      <c r="A641" s="26"/>
      <c r="B641" s="33"/>
      <c r="C641" s="23" t="s">
        <v>139</v>
      </c>
      <c r="D641" s="96">
        <v>426537.5</v>
      </c>
      <c r="E641" s="96">
        <v>-426537.5</v>
      </c>
      <c r="F641" s="96">
        <f t="shared" si="39"/>
        <v>0</v>
      </c>
      <c r="G641" s="96"/>
      <c r="H641" s="96">
        <f t="shared" si="40"/>
        <v>0</v>
      </c>
      <c r="I641" s="96"/>
      <c r="J641" s="96">
        <f t="shared" si="41"/>
        <v>0</v>
      </c>
    </row>
    <row r="642" spans="1:10" ht="26.25" customHeight="1">
      <c r="A642" s="84" t="s">
        <v>598</v>
      </c>
      <c r="B642" s="84"/>
      <c r="C642" s="85" t="s">
        <v>599</v>
      </c>
      <c r="D642" s="96"/>
      <c r="E642" s="88">
        <f>E643</f>
        <v>1130121</v>
      </c>
      <c r="F642" s="35">
        <f t="shared" si="39"/>
        <v>1130121</v>
      </c>
      <c r="G642" s="50">
        <f>G643</f>
        <v>0</v>
      </c>
      <c r="H642" s="35">
        <f t="shared" si="40"/>
        <v>1130121</v>
      </c>
      <c r="I642" s="50">
        <f>I643</f>
        <v>0</v>
      </c>
      <c r="J642" s="35">
        <f t="shared" si="41"/>
        <v>1130121</v>
      </c>
    </row>
    <row r="643" spans="1:10" ht="27" customHeight="1">
      <c r="A643" s="84" t="s">
        <v>600</v>
      </c>
      <c r="B643" s="84"/>
      <c r="C643" s="85" t="s">
        <v>601</v>
      </c>
      <c r="D643" s="96"/>
      <c r="E643" s="88">
        <f>E644</f>
        <v>1130121</v>
      </c>
      <c r="F643" s="35">
        <f t="shared" si="39"/>
        <v>1130121</v>
      </c>
      <c r="G643" s="50">
        <f>G644</f>
        <v>0</v>
      </c>
      <c r="H643" s="35">
        <f t="shared" si="40"/>
        <v>1130121</v>
      </c>
      <c r="I643" s="50">
        <f>I644</f>
        <v>0</v>
      </c>
      <c r="J643" s="35">
        <f t="shared" si="41"/>
        <v>1130121</v>
      </c>
    </row>
    <row r="644" spans="1:10" ht="29.25" customHeight="1">
      <c r="A644" s="84"/>
      <c r="B644" s="33" t="s">
        <v>94</v>
      </c>
      <c r="C644" s="22" t="s">
        <v>23</v>
      </c>
      <c r="D644" s="96"/>
      <c r="E644" s="88">
        <f>E646+E647</f>
        <v>1130121</v>
      </c>
      <c r="F644" s="35">
        <f t="shared" si="39"/>
        <v>1130121</v>
      </c>
      <c r="G644" s="50">
        <f>G646+G647</f>
        <v>0</v>
      </c>
      <c r="H644" s="35">
        <f t="shared" si="40"/>
        <v>1130121</v>
      </c>
      <c r="I644" s="50">
        <f>I646+I647</f>
        <v>0</v>
      </c>
      <c r="J644" s="35">
        <f t="shared" si="41"/>
        <v>1130121</v>
      </c>
    </row>
    <row r="645" spans="1:10" ht="19.5" customHeight="1">
      <c r="A645" s="26"/>
      <c r="B645" s="33"/>
      <c r="C645" s="23" t="s">
        <v>137</v>
      </c>
      <c r="D645" s="96"/>
      <c r="E645" s="88"/>
      <c r="F645" s="35">
        <f t="shared" si="39"/>
        <v>0</v>
      </c>
      <c r="G645" s="50"/>
      <c r="H645" s="35">
        <f t="shared" si="40"/>
        <v>0</v>
      </c>
      <c r="I645" s="50"/>
      <c r="J645" s="35">
        <f t="shared" si="41"/>
        <v>0</v>
      </c>
    </row>
    <row r="646" spans="1:10" ht="19.5" customHeight="1">
      <c r="A646" s="26"/>
      <c r="B646" s="33"/>
      <c r="C646" s="23" t="s">
        <v>138</v>
      </c>
      <c r="D646" s="96"/>
      <c r="E646" s="88">
        <v>565060.5</v>
      </c>
      <c r="F646" s="35">
        <f t="shared" si="39"/>
        <v>565060.5</v>
      </c>
      <c r="G646" s="50"/>
      <c r="H646" s="35">
        <f t="shared" si="40"/>
        <v>565060.5</v>
      </c>
      <c r="I646" s="50"/>
      <c r="J646" s="35">
        <f t="shared" si="41"/>
        <v>565060.5</v>
      </c>
    </row>
    <row r="647" spans="1:10" ht="19.5" customHeight="1">
      <c r="A647" s="26"/>
      <c r="B647" s="33"/>
      <c r="C647" s="23" t="s">
        <v>139</v>
      </c>
      <c r="D647" s="96"/>
      <c r="E647" s="88">
        <v>565060.5</v>
      </c>
      <c r="F647" s="35">
        <f t="shared" si="39"/>
        <v>565060.5</v>
      </c>
      <c r="G647" s="50"/>
      <c r="H647" s="35">
        <f t="shared" si="40"/>
        <v>565060.5</v>
      </c>
      <c r="I647" s="50"/>
      <c r="J647" s="35">
        <f t="shared" si="41"/>
        <v>565060.5</v>
      </c>
    </row>
    <row r="648" spans="1:10" ht="19.5" customHeight="1">
      <c r="A648" s="84" t="s">
        <v>602</v>
      </c>
      <c r="B648" s="84"/>
      <c r="C648" s="85" t="s">
        <v>603</v>
      </c>
      <c r="D648" s="96"/>
      <c r="E648" s="46">
        <f>E649</f>
        <v>1575055.8</v>
      </c>
      <c r="F648" s="35">
        <f t="shared" si="39"/>
        <v>1575055.8</v>
      </c>
      <c r="G648" s="35">
        <f>G649</f>
        <v>0</v>
      </c>
      <c r="H648" s="35">
        <f t="shared" si="40"/>
        <v>1575055.8</v>
      </c>
      <c r="I648" s="35">
        <f>I649</f>
        <v>0</v>
      </c>
      <c r="J648" s="35">
        <f t="shared" si="41"/>
        <v>1575055.8</v>
      </c>
    </row>
    <row r="649" spans="1:10" ht="19.5" customHeight="1">
      <c r="A649" s="84" t="s">
        <v>604</v>
      </c>
      <c r="B649" s="84"/>
      <c r="C649" s="85" t="s">
        <v>605</v>
      </c>
      <c r="D649" s="96"/>
      <c r="E649" s="46">
        <f>E650</f>
        <v>1575055.8</v>
      </c>
      <c r="F649" s="35">
        <f t="shared" si="39"/>
        <v>1575055.8</v>
      </c>
      <c r="G649" s="35">
        <f>G650</f>
        <v>0</v>
      </c>
      <c r="H649" s="35">
        <f t="shared" si="40"/>
        <v>1575055.8</v>
      </c>
      <c r="I649" s="35">
        <f>I650</f>
        <v>0</v>
      </c>
      <c r="J649" s="35">
        <f t="shared" si="41"/>
        <v>1575055.8</v>
      </c>
    </row>
    <row r="650" spans="1:10" ht="24.75" customHeight="1">
      <c r="A650" s="84"/>
      <c r="B650" s="33" t="s">
        <v>94</v>
      </c>
      <c r="C650" s="22" t="s">
        <v>23</v>
      </c>
      <c r="D650" s="96"/>
      <c r="E650" s="46">
        <f>E652+E653</f>
        <v>1575055.8</v>
      </c>
      <c r="F650" s="35">
        <f t="shared" si="39"/>
        <v>1575055.8</v>
      </c>
      <c r="G650" s="35">
        <f>G652+G653</f>
        <v>0</v>
      </c>
      <c r="H650" s="35">
        <f t="shared" si="40"/>
        <v>1575055.8</v>
      </c>
      <c r="I650" s="35">
        <f>I652+I653</f>
        <v>0</v>
      </c>
      <c r="J650" s="35">
        <f t="shared" si="41"/>
        <v>1575055.8</v>
      </c>
    </row>
    <row r="651" spans="1:10" ht="19.5" customHeight="1">
      <c r="A651" s="26"/>
      <c r="B651" s="33"/>
      <c r="C651" s="23" t="s">
        <v>137</v>
      </c>
      <c r="D651" s="96"/>
      <c r="E651" s="88"/>
      <c r="F651" s="35"/>
      <c r="G651" s="50"/>
      <c r="H651" s="35"/>
      <c r="I651" s="50"/>
      <c r="J651" s="35"/>
    </row>
    <row r="652" spans="1:10" ht="19.5" customHeight="1">
      <c r="A652" s="26"/>
      <c r="B652" s="33"/>
      <c r="C652" s="23" t="s">
        <v>138</v>
      </c>
      <c r="D652" s="96"/>
      <c r="E652" s="88">
        <v>787527.9</v>
      </c>
      <c r="F652" s="35">
        <f>D652+E652</f>
        <v>787527.9</v>
      </c>
      <c r="G652" s="50"/>
      <c r="H652" s="35">
        <f>F652+G652</f>
        <v>787527.9</v>
      </c>
      <c r="I652" s="50"/>
      <c r="J652" s="35">
        <f>H652+I652</f>
        <v>787527.9</v>
      </c>
    </row>
    <row r="653" spans="1:10" ht="19.5" customHeight="1">
      <c r="A653" s="26"/>
      <c r="B653" s="33"/>
      <c r="C653" s="23" t="s">
        <v>139</v>
      </c>
      <c r="D653" s="96"/>
      <c r="E653" s="88">
        <v>787527.9</v>
      </c>
      <c r="F653" s="35">
        <f>D653+E653</f>
        <v>787527.9</v>
      </c>
      <c r="G653" s="50"/>
      <c r="H653" s="35">
        <f>F653+G653</f>
        <v>787527.9</v>
      </c>
      <c r="I653" s="50"/>
      <c r="J653" s="35">
        <f>H653+I653</f>
        <v>787527.9</v>
      </c>
    </row>
    <row r="654" spans="1:10" ht="19.5" customHeight="1">
      <c r="A654" s="84" t="s">
        <v>606</v>
      </c>
      <c r="B654" s="84"/>
      <c r="C654" s="85" t="s">
        <v>607</v>
      </c>
      <c r="D654" s="96"/>
      <c r="E654" s="46">
        <f>E655</f>
        <v>1</v>
      </c>
      <c r="F654" s="35">
        <f>D654+E654</f>
        <v>1</v>
      </c>
      <c r="G654" s="35">
        <f>G655</f>
        <v>846906</v>
      </c>
      <c r="H654" s="35">
        <f>F654+G654</f>
        <v>846907</v>
      </c>
      <c r="I654" s="35">
        <f>I655</f>
        <v>0</v>
      </c>
      <c r="J654" s="35">
        <f>H654+I654</f>
        <v>846907</v>
      </c>
    </row>
    <row r="655" spans="1:10" ht="19.5" customHeight="1">
      <c r="A655" s="84" t="s">
        <v>608</v>
      </c>
      <c r="B655" s="84"/>
      <c r="C655" s="85" t="s">
        <v>609</v>
      </c>
      <c r="D655" s="96"/>
      <c r="E655" s="46">
        <f>E656</f>
        <v>1</v>
      </c>
      <c r="F655" s="35">
        <f>D655+E655</f>
        <v>1</v>
      </c>
      <c r="G655" s="35">
        <f>G656</f>
        <v>846906</v>
      </c>
      <c r="H655" s="35">
        <f>F655+G655</f>
        <v>846907</v>
      </c>
      <c r="I655" s="35">
        <f>I656</f>
        <v>0</v>
      </c>
      <c r="J655" s="35">
        <f>H655+I655</f>
        <v>846907</v>
      </c>
    </row>
    <row r="656" spans="1:10" ht="26.25" customHeight="1">
      <c r="A656" s="84"/>
      <c r="B656" s="33" t="s">
        <v>94</v>
      </c>
      <c r="C656" s="22" t="s">
        <v>23</v>
      </c>
      <c r="D656" s="96"/>
      <c r="E656" s="46">
        <f>E658+E659</f>
        <v>1</v>
      </c>
      <c r="F656" s="35">
        <f>D656+E656</f>
        <v>1</v>
      </c>
      <c r="G656" s="35">
        <f>G658+G659+G660</f>
        <v>846906</v>
      </c>
      <c r="H656" s="35">
        <f>F656+G656</f>
        <v>846907</v>
      </c>
      <c r="I656" s="35">
        <f>I658+I659+I660</f>
        <v>0</v>
      </c>
      <c r="J656" s="35">
        <f>H656+I656</f>
        <v>846907</v>
      </c>
    </row>
    <row r="657" spans="1:10" ht="14.25" customHeight="1">
      <c r="A657" s="26"/>
      <c r="B657" s="33"/>
      <c r="C657" s="23" t="s">
        <v>137</v>
      </c>
      <c r="D657" s="96"/>
      <c r="E657" s="88"/>
      <c r="F657" s="35"/>
      <c r="G657" s="50"/>
      <c r="H657" s="35"/>
      <c r="I657" s="50"/>
      <c r="J657" s="35"/>
    </row>
    <row r="658" spans="1:10" ht="16.5" customHeight="1">
      <c r="A658" s="26"/>
      <c r="B658" s="33"/>
      <c r="C658" s="23" t="s">
        <v>138</v>
      </c>
      <c r="D658" s="96"/>
      <c r="E658" s="88">
        <v>0</v>
      </c>
      <c r="F658" s="35">
        <f>D658+E658</f>
        <v>0</v>
      </c>
      <c r="G658" s="50">
        <v>762216</v>
      </c>
      <c r="H658" s="35">
        <f>F658+G658</f>
        <v>762216</v>
      </c>
      <c r="I658" s="50"/>
      <c r="J658" s="35">
        <f>H658+I658</f>
        <v>762216</v>
      </c>
    </row>
    <row r="659" spans="1:10" ht="16.5" customHeight="1">
      <c r="A659" s="26"/>
      <c r="B659" s="33"/>
      <c r="C659" s="23" t="s">
        <v>139</v>
      </c>
      <c r="D659" s="96"/>
      <c r="E659" s="88">
        <v>1</v>
      </c>
      <c r="F659" s="35">
        <f>D659+E659</f>
        <v>1</v>
      </c>
      <c r="G659" s="50"/>
      <c r="H659" s="35">
        <f>F659+G659</f>
        <v>1</v>
      </c>
      <c r="I659" s="50"/>
      <c r="J659" s="35">
        <f>H659+I659</f>
        <v>1</v>
      </c>
    </row>
    <row r="660" spans="1:10" ht="15.75" customHeight="1">
      <c r="A660" s="26"/>
      <c r="B660" s="33"/>
      <c r="C660" s="23" t="s">
        <v>610</v>
      </c>
      <c r="D660" s="96"/>
      <c r="E660" s="88"/>
      <c r="F660" s="35"/>
      <c r="G660" s="50">
        <v>84690</v>
      </c>
      <c r="H660" s="35">
        <f>F660+G660</f>
        <v>84690</v>
      </c>
      <c r="I660" s="50"/>
      <c r="J660" s="35">
        <f>H660+I660</f>
        <v>84690</v>
      </c>
    </row>
    <row r="661" spans="1:10" ht="71.25" customHeight="1">
      <c r="A661" s="97" t="s">
        <v>611</v>
      </c>
      <c r="B661" s="58"/>
      <c r="C661" s="98" t="s">
        <v>612</v>
      </c>
      <c r="D661" s="96"/>
      <c r="E661" s="88"/>
      <c r="F661" s="35"/>
      <c r="G661" s="50">
        <f>G662</f>
        <v>146659</v>
      </c>
      <c r="H661" s="35">
        <f>G661+F661</f>
        <v>146659</v>
      </c>
      <c r="I661" s="50">
        <f>I662</f>
        <v>0</v>
      </c>
      <c r="J661" s="35">
        <f>I661+H661</f>
        <v>146659</v>
      </c>
    </row>
    <row r="662" spans="1:10" ht="68.25" customHeight="1">
      <c r="A662" s="32" t="s">
        <v>613</v>
      </c>
      <c r="B662" s="58"/>
      <c r="C662" s="40" t="s">
        <v>614</v>
      </c>
      <c r="D662" s="96"/>
      <c r="E662" s="88"/>
      <c r="F662" s="35"/>
      <c r="G662" s="50">
        <f>G663</f>
        <v>146659</v>
      </c>
      <c r="H662" s="35">
        <f>G662+F662</f>
        <v>146659</v>
      </c>
      <c r="I662" s="50">
        <f>I663</f>
        <v>0</v>
      </c>
      <c r="J662" s="35">
        <f>I662+H662</f>
        <v>146659</v>
      </c>
    </row>
    <row r="663" spans="1:10" ht="26.25" customHeight="1">
      <c r="A663" s="76"/>
      <c r="B663" s="86">
        <v>200</v>
      </c>
      <c r="C663" s="98" t="s">
        <v>23</v>
      </c>
      <c r="D663" s="96"/>
      <c r="E663" s="88"/>
      <c r="F663" s="35"/>
      <c r="G663" s="50">
        <v>146659</v>
      </c>
      <c r="H663" s="35">
        <f>G663+F663</f>
        <v>146659</v>
      </c>
      <c r="I663" s="50"/>
      <c r="J663" s="35">
        <f>I663+H663</f>
        <v>146659</v>
      </c>
    </row>
    <row r="664" spans="1:10" ht="42.75" customHeight="1">
      <c r="A664" s="32" t="s">
        <v>615</v>
      </c>
      <c r="B664" s="58"/>
      <c r="C664" s="98" t="s">
        <v>616</v>
      </c>
      <c r="D664" s="96"/>
      <c r="E664" s="88"/>
      <c r="F664" s="35"/>
      <c r="G664" s="50">
        <f>G665</f>
        <v>229095.7</v>
      </c>
      <c r="H664" s="35">
        <f>F664+G664</f>
        <v>229095.7</v>
      </c>
      <c r="I664" s="50">
        <f>I665</f>
        <v>0</v>
      </c>
      <c r="J664" s="35">
        <f aca="true" t="shared" si="42" ref="J664:J669">H664+I664</f>
        <v>229095.7</v>
      </c>
    </row>
    <row r="665" spans="1:10" ht="42.75" customHeight="1">
      <c r="A665" s="32" t="s">
        <v>617</v>
      </c>
      <c r="B665" s="58"/>
      <c r="C665" s="40" t="s">
        <v>618</v>
      </c>
      <c r="D665" s="96"/>
      <c r="E665" s="88"/>
      <c r="F665" s="35"/>
      <c r="G665" s="50">
        <f>G666</f>
        <v>229095.7</v>
      </c>
      <c r="H665" s="35">
        <f>F665+G665</f>
        <v>229095.7</v>
      </c>
      <c r="I665" s="50">
        <f>I666</f>
        <v>0</v>
      </c>
      <c r="J665" s="35">
        <f t="shared" si="42"/>
        <v>229095.7</v>
      </c>
    </row>
    <row r="666" spans="1:10" ht="26.25" customHeight="1">
      <c r="A666" s="84"/>
      <c r="B666" s="86">
        <v>200</v>
      </c>
      <c r="C666" s="98" t="s">
        <v>23</v>
      </c>
      <c r="D666" s="96"/>
      <c r="E666" s="88"/>
      <c r="F666" s="35"/>
      <c r="G666" s="50">
        <v>229095.7</v>
      </c>
      <c r="H666" s="35">
        <f>F666+G666</f>
        <v>229095.7</v>
      </c>
      <c r="I666" s="50"/>
      <c r="J666" s="35">
        <f t="shared" si="42"/>
        <v>229095.7</v>
      </c>
    </row>
    <row r="667" spans="1:10" ht="40.5" customHeight="1">
      <c r="A667" s="97" t="s">
        <v>619</v>
      </c>
      <c r="B667" s="58"/>
      <c r="C667" s="98" t="s">
        <v>620</v>
      </c>
      <c r="D667" s="96"/>
      <c r="E667" s="88"/>
      <c r="F667" s="35"/>
      <c r="G667" s="50"/>
      <c r="H667" s="35"/>
      <c r="I667" s="99">
        <f>I668</f>
        <v>140000</v>
      </c>
      <c r="J667" s="46">
        <f t="shared" si="42"/>
        <v>140000</v>
      </c>
    </row>
    <row r="668" spans="1:10" ht="48.75" customHeight="1">
      <c r="A668" s="97" t="s">
        <v>621</v>
      </c>
      <c r="B668" s="58"/>
      <c r="C668" s="98" t="s">
        <v>622</v>
      </c>
      <c r="D668" s="96"/>
      <c r="E668" s="88"/>
      <c r="F668" s="35"/>
      <c r="G668" s="50"/>
      <c r="H668" s="35"/>
      <c r="I668" s="99">
        <f>I669</f>
        <v>140000</v>
      </c>
      <c r="J668" s="46">
        <f t="shared" si="42"/>
        <v>140000</v>
      </c>
    </row>
    <row r="669" spans="1:10" ht="26.25" customHeight="1">
      <c r="A669" s="84"/>
      <c r="B669" s="86">
        <v>200</v>
      </c>
      <c r="C669" s="98" t="s">
        <v>23</v>
      </c>
      <c r="D669" s="96"/>
      <c r="E669" s="88"/>
      <c r="F669" s="35"/>
      <c r="G669" s="50"/>
      <c r="H669" s="35"/>
      <c r="I669" s="99">
        <f>I672</f>
        <v>140000</v>
      </c>
      <c r="J669" s="46">
        <f t="shared" si="42"/>
        <v>140000</v>
      </c>
    </row>
    <row r="670" spans="1:10" ht="18" customHeight="1">
      <c r="A670" s="84"/>
      <c r="B670" s="86"/>
      <c r="C670" s="34" t="s">
        <v>137</v>
      </c>
      <c r="D670" s="96"/>
      <c r="E670" s="88"/>
      <c r="F670" s="35"/>
      <c r="G670" s="50"/>
      <c r="H670" s="35"/>
      <c r="I670" s="99"/>
      <c r="J670" s="46"/>
    </row>
    <row r="671" spans="1:10" ht="17.25" customHeight="1">
      <c r="A671" s="84"/>
      <c r="B671" s="86"/>
      <c r="C671" s="34" t="s">
        <v>138</v>
      </c>
      <c r="D671" s="96"/>
      <c r="E671" s="88"/>
      <c r="F671" s="35"/>
      <c r="G671" s="50"/>
      <c r="H671" s="35"/>
      <c r="I671" s="99"/>
      <c r="J671" s="46">
        <f>H671+I671</f>
        <v>0</v>
      </c>
    </row>
    <row r="672" spans="1:10" ht="18.75" customHeight="1">
      <c r="A672" s="84"/>
      <c r="B672" s="86"/>
      <c r="C672" s="34" t="s">
        <v>139</v>
      </c>
      <c r="D672" s="96"/>
      <c r="E672" s="88"/>
      <c r="F672" s="35"/>
      <c r="G672" s="50"/>
      <c r="H672" s="35"/>
      <c r="I672" s="99">
        <v>140000</v>
      </c>
      <c r="J672" s="46">
        <f>H672+I672</f>
        <v>140000</v>
      </c>
    </row>
    <row r="673" spans="1:10" ht="31.5" customHeight="1">
      <c r="A673" s="27" t="s">
        <v>623</v>
      </c>
      <c r="B673" s="27"/>
      <c r="C673" s="28" t="s">
        <v>624</v>
      </c>
      <c r="D673" s="29">
        <f aca="true" t="shared" si="43" ref="D673:J673">D674+D682+D691+D695</f>
        <v>30342253.62</v>
      </c>
      <c r="E673" s="29">
        <f t="shared" si="43"/>
        <v>13343259</v>
      </c>
      <c r="F673" s="29">
        <f t="shared" si="43"/>
        <v>43685512.62</v>
      </c>
      <c r="G673" s="29">
        <f t="shared" si="43"/>
        <v>-4181108</v>
      </c>
      <c r="H673" s="29">
        <f t="shared" si="43"/>
        <v>39504404.62</v>
      </c>
      <c r="I673" s="29">
        <f t="shared" si="43"/>
        <v>12002041.399999999</v>
      </c>
      <c r="J673" s="29">
        <f t="shared" si="43"/>
        <v>51506446.019999996</v>
      </c>
    </row>
    <row r="674" spans="1:10" ht="40.5" customHeight="1">
      <c r="A674" s="15" t="s">
        <v>625</v>
      </c>
      <c r="B674" s="15"/>
      <c r="C674" s="30" t="s">
        <v>626</v>
      </c>
      <c r="D674" s="21">
        <f>D675+D677</f>
        <v>12977416</v>
      </c>
      <c r="E674" s="21"/>
      <c r="F674" s="21">
        <f>F675+F677</f>
        <v>12977416</v>
      </c>
      <c r="G674" s="21"/>
      <c r="H674" s="21">
        <f>H675+H677</f>
        <v>12977416</v>
      </c>
      <c r="I674" s="21"/>
      <c r="J674" s="21">
        <f>J675+J677</f>
        <v>12977416</v>
      </c>
    </row>
    <row r="675" spans="1:10" ht="41.25" customHeight="1">
      <c r="A675" s="15" t="s">
        <v>627</v>
      </c>
      <c r="B675" s="15"/>
      <c r="C675" s="30" t="s">
        <v>628</v>
      </c>
      <c r="D675" s="21">
        <f>D676</f>
        <v>12777367.68</v>
      </c>
      <c r="E675" s="21"/>
      <c r="F675" s="21">
        <f>F676</f>
        <v>12777367.68</v>
      </c>
      <c r="G675" s="21"/>
      <c r="H675" s="21">
        <f>H676</f>
        <v>12777367.68</v>
      </c>
      <c r="I675" s="21"/>
      <c r="J675" s="21">
        <f>J676</f>
        <v>12777367.68</v>
      </c>
    </row>
    <row r="676" spans="1:10" ht="35.25" customHeight="1">
      <c r="A676" s="15"/>
      <c r="B676" s="61" t="s">
        <v>629</v>
      </c>
      <c r="C676" s="72" t="s">
        <v>630</v>
      </c>
      <c r="D676" s="21">
        <v>12777367.68</v>
      </c>
      <c r="E676" s="21"/>
      <c r="F676" s="21">
        <v>12777367.68</v>
      </c>
      <c r="G676" s="21"/>
      <c r="H676" s="21">
        <v>12777367.68</v>
      </c>
      <c r="I676" s="21"/>
      <c r="J676" s="21">
        <v>12777367.68</v>
      </c>
    </row>
    <row r="677" spans="1:10" ht="36.75" customHeight="1">
      <c r="A677" s="15" t="s">
        <v>631</v>
      </c>
      <c r="B677" s="15"/>
      <c r="C677" s="30" t="s">
        <v>632</v>
      </c>
      <c r="D677" s="21">
        <f>D678</f>
        <v>200048.32</v>
      </c>
      <c r="E677" s="21"/>
      <c r="F677" s="21">
        <f>F678</f>
        <v>200048.32</v>
      </c>
      <c r="G677" s="21"/>
      <c r="H677" s="21">
        <f>H678</f>
        <v>200048.32</v>
      </c>
      <c r="I677" s="21"/>
      <c r="J677" s="21">
        <f>J678</f>
        <v>200048.32</v>
      </c>
    </row>
    <row r="678" spans="1:10" ht="27.75" customHeight="1">
      <c r="A678" s="15"/>
      <c r="B678" s="37" t="s">
        <v>94</v>
      </c>
      <c r="C678" s="22" t="s">
        <v>23</v>
      </c>
      <c r="D678" s="21">
        <v>200048.32</v>
      </c>
      <c r="E678" s="21"/>
      <c r="F678" s="21">
        <v>200048.32</v>
      </c>
      <c r="G678" s="21"/>
      <c r="H678" s="21">
        <v>200048.32</v>
      </c>
      <c r="I678" s="21"/>
      <c r="J678" s="21">
        <v>200048.32</v>
      </c>
    </row>
    <row r="679" spans="1:10" ht="49.5" customHeight="1" hidden="1">
      <c r="A679" s="15" t="s">
        <v>633</v>
      </c>
      <c r="B679" s="15"/>
      <c r="C679" s="30" t="s">
        <v>634</v>
      </c>
      <c r="D679" s="21">
        <f>D680</f>
        <v>0</v>
      </c>
      <c r="F679" s="21">
        <f>F680</f>
        <v>0</v>
      </c>
      <c r="H679" s="21">
        <f>H680</f>
        <v>0</v>
      </c>
      <c r="J679" s="21">
        <f>J680</f>
        <v>0</v>
      </c>
    </row>
    <row r="680" spans="1:10" ht="45.75" customHeight="1" hidden="1">
      <c r="A680" s="15" t="s">
        <v>635</v>
      </c>
      <c r="B680" s="15"/>
      <c r="C680" s="30" t="s">
        <v>636</v>
      </c>
      <c r="D680" s="21">
        <f>D681</f>
        <v>0</v>
      </c>
      <c r="F680" s="21">
        <f>F681</f>
        <v>0</v>
      </c>
      <c r="H680" s="21">
        <f>H681</f>
        <v>0</v>
      </c>
      <c r="J680" s="21">
        <f>J681</f>
        <v>0</v>
      </c>
    </row>
    <row r="681" spans="1:10" ht="12.75" customHeight="1" hidden="1">
      <c r="A681" s="15"/>
      <c r="B681" s="15">
        <v>300</v>
      </c>
      <c r="C681" s="30" t="s">
        <v>119</v>
      </c>
      <c r="D681" s="21">
        <v>0</v>
      </c>
      <c r="F681" s="21">
        <v>0</v>
      </c>
      <c r="H681" s="21">
        <v>0</v>
      </c>
      <c r="J681" s="21">
        <v>0</v>
      </c>
    </row>
    <row r="682" spans="1:10" ht="12.75" customHeight="1">
      <c r="A682" s="15" t="s">
        <v>637</v>
      </c>
      <c r="B682" s="15"/>
      <c r="C682" s="31" t="s">
        <v>638</v>
      </c>
      <c r="D682" s="21">
        <f>D683+D689</f>
        <v>830000</v>
      </c>
      <c r="E682" s="21">
        <f>E683+E689</f>
        <v>13343259</v>
      </c>
      <c r="F682" s="21">
        <f>F683+F689</f>
        <v>14173259</v>
      </c>
      <c r="G682" s="21">
        <f>G683+G689</f>
        <v>-4181108</v>
      </c>
      <c r="H682" s="21">
        <f>F682+G682</f>
        <v>9992151</v>
      </c>
      <c r="I682" s="21">
        <f>I683+I689</f>
        <v>859010</v>
      </c>
      <c r="J682" s="21">
        <f aca="true" t="shared" si="44" ref="J682:J697">H682+I682</f>
        <v>10851161</v>
      </c>
    </row>
    <row r="683" spans="1:10" ht="14.25" customHeight="1">
      <c r="A683" s="100" t="s">
        <v>639</v>
      </c>
      <c r="B683" s="15"/>
      <c r="C683" s="31" t="s">
        <v>640</v>
      </c>
      <c r="D683" s="21">
        <f>D684</f>
        <v>830000</v>
      </c>
      <c r="E683" s="21">
        <f>E684</f>
        <v>5834399</v>
      </c>
      <c r="F683" s="21">
        <f>F684</f>
        <v>6664399</v>
      </c>
      <c r="G683" s="35">
        <f>G684</f>
        <v>-5443057</v>
      </c>
      <c r="H683" s="21">
        <f>F683+G683</f>
        <v>1221342</v>
      </c>
      <c r="I683" s="35">
        <f>I684</f>
        <v>0</v>
      </c>
      <c r="J683" s="21">
        <f t="shared" si="44"/>
        <v>1221342</v>
      </c>
    </row>
    <row r="684" spans="1:10" ht="12.75" customHeight="1">
      <c r="A684" s="15"/>
      <c r="B684" s="15">
        <v>300</v>
      </c>
      <c r="C684" s="30" t="s">
        <v>119</v>
      </c>
      <c r="D684" s="21">
        <f>D687+D688</f>
        <v>830000</v>
      </c>
      <c r="E684" s="21">
        <f>E687+E688</f>
        <v>5834399</v>
      </c>
      <c r="F684" s="21">
        <f>F687+F688</f>
        <v>6664399</v>
      </c>
      <c r="G684" s="35">
        <f>G687+G688+G686</f>
        <v>-5443057</v>
      </c>
      <c r="H684" s="21">
        <f>F684+G684</f>
        <v>1221342</v>
      </c>
      <c r="I684" s="35">
        <f>I687+I688+I686</f>
        <v>0</v>
      </c>
      <c r="J684" s="21">
        <f t="shared" si="44"/>
        <v>1221342</v>
      </c>
    </row>
    <row r="685" spans="1:10" ht="12.75" customHeight="1">
      <c r="A685" s="15"/>
      <c r="B685" s="15"/>
      <c r="C685" s="30" t="s">
        <v>137</v>
      </c>
      <c r="D685" s="21"/>
      <c r="E685" s="21"/>
      <c r="F685" s="21"/>
      <c r="G685" s="35"/>
      <c r="H685" s="21"/>
      <c r="I685" s="35"/>
      <c r="J685" s="21">
        <f t="shared" si="44"/>
        <v>0</v>
      </c>
    </row>
    <row r="686" spans="1:10" ht="12.75" customHeight="1">
      <c r="A686" s="15"/>
      <c r="B686" s="15"/>
      <c r="C686" s="30" t="s">
        <v>524</v>
      </c>
      <c r="D686" s="21"/>
      <c r="E686" s="21"/>
      <c r="F686" s="21"/>
      <c r="G686" s="35">
        <v>285680</v>
      </c>
      <c r="H686" s="21">
        <f aca="true" t="shared" si="45" ref="H686:H694">F686+G686</f>
        <v>285680</v>
      </c>
      <c r="I686" s="35"/>
      <c r="J686" s="21">
        <f t="shared" si="44"/>
        <v>285680</v>
      </c>
    </row>
    <row r="687" spans="1:10" ht="12.75" customHeight="1">
      <c r="A687" s="15"/>
      <c r="B687" s="15"/>
      <c r="C687" s="30" t="s">
        <v>138</v>
      </c>
      <c r="D687" s="21"/>
      <c r="E687" s="21">
        <v>5834399</v>
      </c>
      <c r="F687" s="21">
        <v>5834399</v>
      </c>
      <c r="G687" s="35">
        <v>-5728737</v>
      </c>
      <c r="H687" s="21">
        <f t="shared" si="45"/>
        <v>105662</v>
      </c>
      <c r="I687" s="35"/>
      <c r="J687" s="21">
        <f t="shared" si="44"/>
        <v>105662</v>
      </c>
    </row>
    <row r="688" spans="1:10" ht="21.75" customHeight="1">
      <c r="A688" s="15"/>
      <c r="B688" s="15"/>
      <c r="C688" s="30" t="s">
        <v>139</v>
      </c>
      <c r="D688" s="21">
        <v>830000</v>
      </c>
      <c r="E688" s="21"/>
      <c r="F688" s="21">
        <v>830000</v>
      </c>
      <c r="G688" s="35"/>
      <c r="H688" s="21">
        <f t="shared" si="45"/>
        <v>830000</v>
      </c>
      <c r="I688" s="35"/>
      <c r="J688" s="21">
        <f t="shared" si="44"/>
        <v>830000</v>
      </c>
    </row>
    <row r="689" spans="1:10" ht="18.75" customHeight="1">
      <c r="A689" s="15" t="s">
        <v>641</v>
      </c>
      <c r="B689" s="15"/>
      <c r="C689" s="30" t="s">
        <v>642</v>
      </c>
      <c r="D689" s="21">
        <f>D690</f>
        <v>0</v>
      </c>
      <c r="E689" s="21">
        <f>E690</f>
        <v>7508860</v>
      </c>
      <c r="F689" s="21">
        <f>F690</f>
        <v>7508860</v>
      </c>
      <c r="G689" s="35">
        <f>G690</f>
        <v>1261949</v>
      </c>
      <c r="H689" s="21">
        <f t="shared" si="45"/>
        <v>8770809</v>
      </c>
      <c r="I689" s="35">
        <f>I690</f>
        <v>859010</v>
      </c>
      <c r="J689" s="21">
        <f t="shared" si="44"/>
        <v>9629819</v>
      </c>
    </row>
    <row r="690" spans="1:10" ht="18" customHeight="1">
      <c r="A690" s="15"/>
      <c r="B690" s="15">
        <v>300</v>
      </c>
      <c r="C690" s="30" t="s">
        <v>119</v>
      </c>
      <c r="D690" s="21"/>
      <c r="E690" s="21">
        <v>7508860</v>
      </c>
      <c r="F690" s="21">
        <v>7508860</v>
      </c>
      <c r="G690" s="35">
        <v>1261949</v>
      </c>
      <c r="H690" s="21">
        <f t="shared" si="45"/>
        <v>8770809</v>
      </c>
      <c r="I690" s="35">
        <v>859010</v>
      </c>
      <c r="J690" s="21">
        <f t="shared" si="44"/>
        <v>9629819</v>
      </c>
    </row>
    <row r="691" spans="1:10" ht="38.25" customHeight="1">
      <c r="A691" s="15" t="s">
        <v>633</v>
      </c>
      <c r="B691" s="15"/>
      <c r="C691" s="30" t="s">
        <v>643</v>
      </c>
      <c r="D691" s="21">
        <f>D692</f>
        <v>8147220</v>
      </c>
      <c r="E691" s="21"/>
      <c r="F691" s="21">
        <f>F692</f>
        <v>8147220</v>
      </c>
      <c r="G691" s="21"/>
      <c r="H691" s="21">
        <f t="shared" si="45"/>
        <v>8147220</v>
      </c>
      <c r="I691" s="21">
        <f>I692</f>
        <v>1613304</v>
      </c>
      <c r="J691" s="21">
        <f t="shared" si="44"/>
        <v>9760524</v>
      </c>
    </row>
    <row r="692" spans="1:10" ht="42.75" customHeight="1">
      <c r="A692" s="15" t="s">
        <v>644</v>
      </c>
      <c r="B692" s="15"/>
      <c r="C692" s="30" t="s">
        <v>645</v>
      </c>
      <c r="D692" s="21">
        <f>D693+D694</f>
        <v>8147220</v>
      </c>
      <c r="E692" s="21"/>
      <c r="F692" s="21">
        <f>F693+F694</f>
        <v>8147220</v>
      </c>
      <c r="G692" s="21"/>
      <c r="H692" s="21">
        <f t="shared" si="45"/>
        <v>8147220</v>
      </c>
      <c r="I692" s="21">
        <f>I694</f>
        <v>1613304</v>
      </c>
      <c r="J692" s="21">
        <f t="shared" si="44"/>
        <v>9760524</v>
      </c>
    </row>
    <row r="693" spans="1:10" ht="47.25" customHeight="1">
      <c r="A693" s="15"/>
      <c r="B693" s="15">
        <v>100</v>
      </c>
      <c r="C693" s="30" t="s">
        <v>77</v>
      </c>
      <c r="D693" s="21">
        <v>81500</v>
      </c>
      <c r="E693" s="21"/>
      <c r="F693" s="21">
        <v>81500</v>
      </c>
      <c r="G693" s="21">
        <v>-800</v>
      </c>
      <c r="H693" s="21">
        <f t="shared" si="45"/>
        <v>80700</v>
      </c>
      <c r="I693" s="21"/>
      <c r="J693" s="21">
        <f t="shared" si="44"/>
        <v>80700</v>
      </c>
    </row>
    <row r="694" spans="1:10" ht="17.25" customHeight="1">
      <c r="A694" s="15"/>
      <c r="B694" s="15">
        <v>300</v>
      </c>
      <c r="C694" s="30" t="s">
        <v>119</v>
      </c>
      <c r="D694" s="21">
        <v>8065720</v>
      </c>
      <c r="E694" s="21"/>
      <c r="F694" s="21">
        <v>8065720</v>
      </c>
      <c r="G694" s="21">
        <v>800</v>
      </c>
      <c r="H694" s="21">
        <f t="shared" si="45"/>
        <v>8066520</v>
      </c>
      <c r="I694" s="21">
        <v>1613304</v>
      </c>
      <c r="J694" s="21">
        <f t="shared" si="44"/>
        <v>9679824</v>
      </c>
    </row>
    <row r="695" spans="1:10" ht="39" customHeight="1">
      <c r="A695" s="15" t="s">
        <v>646</v>
      </c>
      <c r="B695" s="15"/>
      <c r="C695" s="30" t="s">
        <v>647</v>
      </c>
      <c r="D695" s="21">
        <f>D696</f>
        <v>8387617.62</v>
      </c>
      <c r="E695" s="21"/>
      <c r="F695" s="21">
        <f>F696</f>
        <v>8387617.62</v>
      </c>
      <c r="G695" s="21"/>
      <c r="H695" s="21">
        <f>H696</f>
        <v>8387617.62</v>
      </c>
      <c r="I695" s="21">
        <f>I696</f>
        <v>9529727.399999999</v>
      </c>
      <c r="J695" s="21">
        <f t="shared" si="44"/>
        <v>17917345.02</v>
      </c>
    </row>
    <row r="696" spans="1:10" ht="26.25" customHeight="1">
      <c r="A696" s="15" t="s">
        <v>648</v>
      </c>
      <c r="B696" s="15"/>
      <c r="C696" s="30" t="s">
        <v>649</v>
      </c>
      <c r="D696" s="21">
        <f>D701</f>
        <v>8387617.62</v>
      </c>
      <c r="E696" s="21"/>
      <c r="F696" s="21">
        <f>F701</f>
        <v>8387617.62</v>
      </c>
      <c r="G696" s="21"/>
      <c r="H696" s="21">
        <f>H701</f>
        <v>8387617.62</v>
      </c>
      <c r="I696" s="21">
        <f>I701+I697</f>
        <v>9529727.399999999</v>
      </c>
      <c r="J696" s="21">
        <f t="shared" si="44"/>
        <v>17917345.02</v>
      </c>
    </row>
    <row r="697" spans="1:10" ht="26.25" customHeight="1">
      <c r="A697" s="15"/>
      <c r="B697" s="37" t="s">
        <v>94</v>
      </c>
      <c r="C697" s="22" t="s">
        <v>23</v>
      </c>
      <c r="D697" s="21"/>
      <c r="E697" s="21"/>
      <c r="F697" s="21"/>
      <c r="G697" s="21"/>
      <c r="H697" s="21"/>
      <c r="I697" s="21">
        <v>1360338</v>
      </c>
      <c r="J697" s="21">
        <f t="shared" si="44"/>
        <v>1360338</v>
      </c>
    </row>
    <row r="698" spans="1:10" ht="14.25" customHeight="1">
      <c r="A698" s="15"/>
      <c r="B698" s="37"/>
      <c r="C698" s="71" t="s">
        <v>137</v>
      </c>
      <c r="D698" s="21"/>
      <c r="E698" s="21"/>
      <c r="F698" s="21"/>
      <c r="G698" s="21"/>
      <c r="H698" s="21"/>
      <c r="I698" s="21"/>
      <c r="J698" s="21"/>
    </row>
    <row r="699" spans="1:10" ht="13.5" customHeight="1">
      <c r="A699" s="15"/>
      <c r="B699" s="37"/>
      <c r="C699" s="71" t="s">
        <v>138</v>
      </c>
      <c r="D699" s="21"/>
      <c r="E699" s="21"/>
      <c r="F699" s="21"/>
      <c r="G699" s="21"/>
      <c r="H699" s="21"/>
      <c r="I699" s="21"/>
      <c r="J699" s="21">
        <f aca="true" t="shared" si="46" ref="J699:J704">H699+I699</f>
        <v>0</v>
      </c>
    </row>
    <row r="700" spans="1:10" ht="14.25" customHeight="1">
      <c r="A700" s="15"/>
      <c r="B700" s="37"/>
      <c r="C700" s="71" t="s">
        <v>139</v>
      </c>
      <c r="D700" s="21"/>
      <c r="E700" s="21"/>
      <c r="F700" s="21"/>
      <c r="G700" s="21"/>
      <c r="H700" s="21"/>
      <c r="I700" s="21">
        <v>1360338</v>
      </c>
      <c r="J700" s="21">
        <f t="shared" si="46"/>
        <v>1360338</v>
      </c>
    </row>
    <row r="701" spans="1:10" ht="17.25" customHeight="1">
      <c r="A701" s="15"/>
      <c r="B701" s="15">
        <v>300</v>
      </c>
      <c r="C701" s="30" t="s">
        <v>119</v>
      </c>
      <c r="D701" s="21">
        <f>D703+D704</f>
        <v>8387617.62</v>
      </c>
      <c r="E701" s="21"/>
      <c r="F701" s="21">
        <f>F703+F704</f>
        <v>8387617.62</v>
      </c>
      <c r="G701" s="21"/>
      <c r="H701" s="21">
        <f>H703+H704</f>
        <v>8387617.62</v>
      </c>
      <c r="I701" s="21">
        <f>I703+I704</f>
        <v>8169389.399999999</v>
      </c>
      <c r="J701" s="21">
        <f t="shared" si="46"/>
        <v>16557007.02</v>
      </c>
    </row>
    <row r="702" spans="1:10" ht="17.25" customHeight="1">
      <c r="A702" s="15"/>
      <c r="B702" s="15"/>
      <c r="C702" s="71" t="s">
        <v>137</v>
      </c>
      <c r="D702" s="21"/>
      <c r="E702" s="21"/>
      <c r="F702" s="21"/>
      <c r="G702" s="21"/>
      <c r="H702" s="21"/>
      <c r="I702" s="21"/>
      <c r="J702" s="21">
        <f t="shared" si="46"/>
        <v>0</v>
      </c>
    </row>
    <row r="703" spans="1:10" ht="17.25" customHeight="1">
      <c r="A703" s="15"/>
      <c r="B703" s="15"/>
      <c r="C703" s="71" t="s">
        <v>138</v>
      </c>
      <c r="D703" s="21">
        <v>6675915.34</v>
      </c>
      <c r="E703" s="21"/>
      <c r="F703" s="21">
        <v>6675915.34</v>
      </c>
      <c r="G703" s="21"/>
      <c r="H703" s="21">
        <v>6675915.34</v>
      </c>
      <c r="I703" s="21">
        <v>9053241.03</v>
      </c>
      <c r="J703" s="21">
        <f t="shared" si="46"/>
        <v>15729156.37</v>
      </c>
    </row>
    <row r="704" spans="1:10" ht="17.25" customHeight="1">
      <c r="A704" s="15"/>
      <c r="B704" s="15"/>
      <c r="C704" s="71" t="s">
        <v>139</v>
      </c>
      <c r="D704" s="21">
        <v>1711702.28</v>
      </c>
      <c r="E704" s="21"/>
      <c r="F704" s="21">
        <v>1711702.28</v>
      </c>
      <c r="G704" s="21"/>
      <c r="H704" s="21">
        <v>1711702.28</v>
      </c>
      <c r="I704" s="21">
        <v>-883851.63</v>
      </c>
      <c r="J704" s="21">
        <f t="shared" si="46"/>
        <v>827850.65</v>
      </c>
    </row>
    <row r="705" spans="1:10" ht="41.25" customHeight="1">
      <c r="A705" s="27" t="s">
        <v>650</v>
      </c>
      <c r="B705" s="101"/>
      <c r="C705" s="102" t="s">
        <v>651</v>
      </c>
      <c r="D705" s="29">
        <f>D706+D710</f>
        <v>6640000</v>
      </c>
      <c r="E705" s="29"/>
      <c r="F705" s="29">
        <f>F706+F710</f>
        <v>6640000</v>
      </c>
      <c r="G705" s="29"/>
      <c r="H705" s="29">
        <f>H706+H710</f>
        <v>6640000</v>
      </c>
      <c r="I705" s="29"/>
      <c r="J705" s="29">
        <f>J706+J710</f>
        <v>6640000</v>
      </c>
    </row>
    <row r="706" spans="1:10" ht="33" customHeight="1">
      <c r="A706" s="15" t="s">
        <v>652</v>
      </c>
      <c r="B706" s="61"/>
      <c r="C706" s="72" t="s">
        <v>653</v>
      </c>
      <c r="D706" s="21">
        <f>D707</f>
        <v>6040000</v>
      </c>
      <c r="E706" s="21"/>
      <c r="F706" s="21">
        <f>F707</f>
        <v>6040000</v>
      </c>
      <c r="G706" s="21"/>
      <c r="H706" s="21">
        <f>H707</f>
        <v>6040000</v>
      </c>
      <c r="I706" s="21"/>
      <c r="J706" s="21">
        <f>J707</f>
        <v>6040000</v>
      </c>
    </row>
    <row r="707" spans="1:10" ht="34.5" customHeight="1">
      <c r="A707" s="15" t="s">
        <v>654</v>
      </c>
      <c r="B707" s="61"/>
      <c r="C707" s="72" t="s">
        <v>655</v>
      </c>
      <c r="D707" s="21">
        <f>D708+D709</f>
        <v>6040000</v>
      </c>
      <c r="E707" s="21"/>
      <c r="F707" s="21">
        <f>F708+F709</f>
        <v>6040000</v>
      </c>
      <c r="G707" s="21"/>
      <c r="H707" s="21">
        <f>H708+H709</f>
        <v>6040000</v>
      </c>
      <c r="I707" s="21"/>
      <c r="J707" s="21">
        <f>J708+J709</f>
        <v>6040000</v>
      </c>
    </row>
    <row r="708" spans="1:10" ht="50.25" customHeight="1">
      <c r="A708" s="15"/>
      <c r="B708" s="15">
        <v>100</v>
      </c>
      <c r="C708" s="30" t="s">
        <v>77</v>
      </c>
      <c r="D708" s="21">
        <v>5803560</v>
      </c>
      <c r="E708" s="21"/>
      <c r="F708" s="21">
        <v>5803560</v>
      </c>
      <c r="G708" s="21"/>
      <c r="H708" s="21">
        <v>5803560</v>
      </c>
      <c r="I708" s="21"/>
      <c r="J708" s="21">
        <v>5803560</v>
      </c>
    </row>
    <row r="709" spans="1:10" ht="29.25" customHeight="1">
      <c r="A709" s="15"/>
      <c r="B709" s="37" t="s">
        <v>94</v>
      </c>
      <c r="C709" s="22" t="s">
        <v>23</v>
      </c>
      <c r="D709" s="21">
        <v>236440</v>
      </c>
      <c r="E709" s="21"/>
      <c r="F709" s="21">
        <v>236440</v>
      </c>
      <c r="G709" s="21"/>
      <c r="H709" s="21">
        <v>236440</v>
      </c>
      <c r="I709" s="21"/>
      <c r="J709" s="21">
        <v>236440</v>
      </c>
    </row>
    <row r="710" spans="1:10" ht="28.5" customHeight="1">
      <c r="A710" s="15" t="s">
        <v>656</v>
      </c>
      <c r="B710" s="15"/>
      <c r="C710" s="30" t="s">
        <v>657</v>
      </c>
      <c r="D710" s="21">
        <f>D711</f>
        <v>600000</v>
      </c>
      <c r="E710" s="21"/>
      <c r="F710" s="21">
        <f>F711</f>
        <v>600000</v>
      </c>
      <c r="G710" s="21"/>
      <c r="H710" s="21">
        <f>H711</f>
        <v>600000</v>
      </c>
      <c r="I710" s="21"/>
      <c r="J710" s="21">
        <f>J711</f>
        <v>600000</v>
      </c>
    </row>
    <row r="711" spans="1:10" ht="31.5" customHeight="1">
      <c r="A711" s="15" t="s">
        <v>658</v>
      </c>
      <c r="B711" s="15"/>
      <c r="C711" s="30" t="s">
        <v>659</v>
      </c>
      <c r="D711" s="21">
        <f>D712</f>
        <v>600000</v>
      </c>
      <c r="E711" s="21"/>
      <c r="F711" s="21">
        <f>F712</f>
        <v>600000</v>
      </c>
      <c r="G711" s="21"/>
      <c r="H711" s="21">
        <f>H712</f>
        <v>600000</v>
      </c>
      <c r="I711" s="21"/>
      <c r="J711" s="21">
        <f>J712</f>
        <v>600000</v>
      </c>
    </row>
    <row r="712" spans="1:10" ht="15" customHeight="1">
      <c r="A712" s="15"/>
      <c r="B712" s="15">
        <v>800</v>
      </c>
      <c r="C712" s="30" t="s">
        <v>257</v>
      </c>
      <c r="D712" s="21">
        <v>600000</v>
      </c>
      <c r="E712" s="21"/>
      <c r="F712" s="21">
        <v>600000</v>
      </c>
      <c r="G712" s="21"/>
      <c r="H712" s="21">
        <v>600000</v>
      </c>
      <c r="I712" s="21"/>
      <c r="J712" s="21">
        <v>600000</v>
      </c>
    </row>
    <row r="713" spans="1:10" ht="36.75" customHeight="1">
      <c r="A713" s="27" t="s">
        <v>660</v>
      </c>
      <c r="B713" s="27"/>
      <c r="C713" s="103" t="s">
        <v>661</v>
      </c>
      <c r="D713" s="29">
        <f>D714+D721+D768+D778+D782</f>
        <v>1000000</v>
      </c>
      <c r="E713" s="29"/>
      <c r="F713" s="29">
        <f>F714+F721+F768+F778+F782</f>
        <v>1000000</v>
      </c>
      <c r="G713" s="29">
        <f>G768</f>
        <v>211825</v>
      </c>
      <c r="H713" s="29">
        <f>H714+H721+H768+H778+H782</f>
        <v>1211825</v>
      </c>
      <c r="I713" s="29">
        <f>I768</f>
        <v>-70000.55</v>
      </c>
      <c r="J713" s="29">
        <f>J714+J721+J768+J778+J782</f>
        <v>1141824.45</v>
      </c>
    </row>
    <row r="714" spans="1:10" ht="36.75" customHeight="1">
      <c r="A714" s="14" t="s">
        <v>662</v>
      </c>
      <c r="B714" s="15"/>
      <c r="C714" s="104" t="s">
        <v>663</v>
      </c>
      <c r="D714" s="17">
        <f>D716+D718</f>
        <v>7500</v>
      </c>
      <c r="E714" s="17"/>
      <c r="F714" s="17">
        <f>F716+F718</f>
        <v>7500</v>
      </c>
      <c r="G714" s="17"/>
      <c r="H714" s="17">
        <f>H716+H718</f>
        <v>7500</v>
      </c>
      <c r="I714" s="17"/>
      <c r="J714" s="17">
        <f>J716+J718</f>
        <v>7500</v>
      </c>
    </row>
    <row r="715" spans="1:10" ht="36.75" customHeight="1">
      <c r="A715" s="26" t="s">
        <v>664</v>
      </c>
      <c r="B715" s="15"/>
      <c r="C715" s="105" t="s">
        <v>665</v>
      </c>
      <c r="D715" s="17">
        <f>D716</f>
        <v>1500</v>
      </c>
      <c r="E715" s="17"/>
      <c r="F715" s="17">
        <f>F716</f>
        <v>1500</v>
      </c>
      <c r="G715" s="17"/>
      <c r="H715" s="17">
        <f>H716</f>
        <v>1500</v>
      </c>
      <c r="I715" s="17"/>
      <c r="J715" s="17">
        <f>J716</f>
        <v>1500</v>
      </c>
    </row>
    <row r="716" spans="1:10" ht="36.75" customHeight="1">
      <c r="A716" s="26" t="s">
        <v>666</v>
      </c>
      <c r="B716" s="15"/>
      <c r="C716" s="23" t="s">
        <v>667</v>
      </c>
      <c r="D716" s="17">
        <f>D717</f>
        <v>1500</v>
      </c>
      <c r="E716" s="17"/>
      <c r="F716" s="17">
        <f>F717</f>
        <v>1500</v>
      </c>
      <c r="G716" s="17"/>
      <c r="H716" s="17">
        <f>H717</f>
        <v>1500</v>
      </c>
      <c r="I716" s="17"/>
      <c r="J716" s="17">
        <f>J717</f>
        <v>1500</v>
      </c>
    </row>
    <row r="717" spans="1:10" ht="36.75" customHeight="1">
      <c r="A717" s="26"/>
      <c r="B717" s="15">
        <v>200</v>
      </c>
      <c r="C717" s="22" t="s">
        <v>23</v>
      </c>
      <c r="D717" s="17">
        <v>1500</v>
      </c>
      <c r="E717" s="17"/>
      <c r="F717" s="17">
        <v>1500</v>
      </c>
      <c r="G717" s="17"/>
      <c r="H717" s="17">
        <v>1500</v>
      </c>
      <c r="I717" s="17"/>
      <c r="J717" s="17">
        <v>1500</v>
      </c>
    </row>
    <row r="718" spans="1:10" ht="36.75" customHeight="1">
      <c r="A718" s="26" t="s">
        <v>668</v>
      </c>
      <c r="B718" s="15"/>
      <c r="C718" s="105" t="s">
        <v>669</v>
      </c>
      <c r="D718" s="17">
        <f>D719</f>
        <v>6000</v>
      </c>
      <c r="E718" s="17"/>
      <c r="F718" s="17">
        <f>F719</f>
        <v>6000</v>
      </c>
      <c r="G718" s="17"/>
      <c r="H718" s="17">
        <f>H719</f>
        <v>6000</v>
      </c>
      <c r="I718" s="17"/>
      <c r="J718" s="17">
        <f>J719</f>
        <v>6000</v>
      </c>
    </row>
    <row r="719" spans="1:10" ht="36.75" customHeight="1">
      <c r="A719" s="26" t="s">
        <v>670</v>
      </c>
      <c r="B719" s="15"/>
      <c r="C719" s="106" t="s">
        <v>671</v>
      </c>
      <c r="D719" s="17">
        <f>D720</f>
        <v>6000</v>
      </c>
      <c r="E719" s="17"/>
      <c r="F719" s="17">
        <f>F720</f>
        <v>6000</v>
      </c>
      <c r="G719" s="17"/>
      <c r="H719" s="17">
        <f>H720</f>
        <v>6000</v>
      </c>
      <c r="I719" s="17"/>
      <c r="J719" s="17">
        <f>J720</f>
        <v>6000</v>
      </c>
    </row>
    <row r="720" spans="1:10" ht="36.75" customHeight="1">
      <c r="A720" s="26"/>
      <c r="B720" s="15">
        <v>200</v>
      </c>
      <c r="C720" s="22" t="s">
        <v>23</v>
      </c>
      <c r="D720" s="17">
        <v>6000</v>
      </c>
      <c r="E720" s="17"/>
      <c r="F720" s="17">
        <v>6000</v>
      </c>
      <c r="G720" s="17"/>
      <c r="H720" s="17">
        <v>6000</v>
      </c>
      <c r="I720" s="17"/>
      <c r="J720" s="17">
        <v>6000</v>
      </c>
    </row>
    <row r="721" spans="1:10" ht="55.5" customHeight="1">
      <c r="A721" s="14" t="s">
        <v>672</v>
      </c>
      <c r="B721" s="15"/>
      <c r="C721" s="104" t="s">
        <v>673</v>
      </c>
      <c r="D721" s="107">
        <f>D722+D727+D730++D735+D754</f>
        <v>919000</v>
      </c>
      <c r="E721" s="107"/>
      <c r="F721" s="107">
        <f>F722+F727+F730++F735+F754</f>
        <v>919000</v>
      </c>
      <c r="G721" s="107"/>
      <c r="H721" s="107">
        <f>H722+H727+H730++H735+H754</f>
        <v>919000</v>
      </c>
      <c r="I721" s="107"/>
      <c r="J721" s="107">
        <f>J722+J727+J730++J735+J754</f>
        <v>919000</v>
      </c>
    </row>
    <row r="722" spans="1:10" ht="49.5" customHeight="1">
      <c r="A722" s="26" t="s">
        <v>674</v>
      </c>
      <c r="B722" s="15"/>
      <c r="C722" s="16" t="s">
        <v>675</v>
      </c>
      <c r="D722" s="21">
        <f>D723+D725</f>
        <v>16000</v>
      </c>
      <c r="E722" s="21"/>
      <c r="F722" s="21">
        <f>F723+F725</f>
        <v>16000</v>
      </c>
      <c r="G722" s="21"/>
      <c r="H722" s="21">
        <f>H723+H725</f>
        <v>16000</v>
      </c>
      <c r="I722" s="21"/>
      <c r="J722" s="21">
        <f>J723+J725</f>
        <v>16000</v>
      </c>
    </row>
    <row r="723" spans="1:10" ht="28.5" customHeight="1">
      <c r="A723" s="26" t="s">
        <v>676</v>
      </c>
      <c r="B723" s="15"/>
      <c r="C723" s="23" t="s">
        <v>677</v>
      </c>
      <c r="D723" s="17">
        <f>D724</f>
        <v>10000</v>
      </c>
      <c r="E723" s="17"/>
      <c r="F723" s="17">
        <f>F724</f>
        <v>10000</v>
      </c>
      <c r="G723" s="17"/>
      <c r="H723" s="17">
        <f>H724</f>
        <v>10000</v>
      </c>
      <c r="I723" s="17"/>
      <c r="J723" s="17">
        <f>J724</f>
        <v>10000</v>
      </c>
    </row>
    <row r="724" spans="1:10" ht="30.75" customHeight="1">
      <c r="A724" s="26"/>
      <c r="B724" s="15">
        <v>200</v>
      </c>
      <c r="C724" s="22" t="s">
        <v>23</v>
      </c>
      <c r="D724" s="17">
        <v>10000</v>
      </c>
      <c r="E724" s="17"/>
      <c r="F724" s="17">
        <v>10000</v>
      </c>
      <c r="G724" s="17"/>
      <c r="H724" s="17">
        <v>10000</v>
      </c>
      <c r="I724" s="17"/>
      <c r="J724" s="17">
        <v>10000</v>
      </c>
    </row>
    <row r="725" spans="1:10" ht="30.75" customHeight="1">
      <c r="A725" s="26" t="s">
        <v>678</v>
      </c>
      <c r="B725" s="15"/>
      <c r="C725" s="23" t="s">
        <v>679</v>
      </c>
      <c r="D725" s="17">
        <f>D726</f>
        <v>6000</v>
      </c>
      <c r="E725" s="17"/>
      <c r="F725" s="17">
        <f>F726</f>
        <v>6000</v>
      </c>
      <c r="G725" s="17"/>
      <c r="H725" s="17">
        <f>H726</f>
        <v>6000</v>
      </c>
      <c r="I725" s="17"/>
      <c r="J725" s="17">
        <f>J726</f>
        <v>6000</v>
      </c>
    </row>
    <row r="726" spans="1:10" ht="36.75" customHeight="1">
      <c r="A726" s="26"/>
      <c r="B726" s="15">
        <v>200</v>
      </c>
      <c r="C726" s="22" t="s">
        <v>23</v>
      </c>
      <c r="D726" s="17">
        <v>6000</v>
      </c>
      <c r="E726" s="17"/>
      <c r="F726" s="17">
        <v>6000</v>
      </c>
      <c r="G726" s="17"/>
      <c r="H726" s="17">
        <v>6000</v>
      </c>
      <c r="I726" s="17"/>
      <c r="J726" s="17">
        <v>6000</v>
      </c>
    </row>
    <row r="727" spans="1:10" ht="50.25" customHeight="1">
      <c r="A727" s="26" t="s">
        <v>680</v>
      </c>
      <c r="B727" s="15"/>
      <c r="C727" s="16" t="s">
        <v>681</v>
      </c>
      <c r="D727" s="17">
        <f>D728</f>
        <v>15000</v>
      </c>
      <c r="E727" s="17"/>
      <c r="F727" s="17">
        <f>F728</f>
        <v>15000</v>
      </c>
      <c r="G727" s="17"/>
      <c r="H727" s="17">
        <f>H728</f>
        <v>15000</v>
      </c>
      <c r="I727" s="17"/>
      <c r="J727" s="17">
        <f>J728</f>
        <v>15000</v>
      </c>
    </row>
    <row r="728" spans="1:10" ht="68.25" customHeight="1">
      <c r="A728" s="26" t="s">
        <v>682</v>
      </c>
      <c r="B728" s="15"/>
      <c r="C728" s="23" t="s">
        <v>683</v>
      </c>
      <c r="D728" s="17">
        <f>D729</f>
        <v>15000</v>
      </c>
      <c r="E728" s="17"/>
      <c r="F728" s="17">
        <f>F729</f>
        <v>15000</v>
      </c>
      <c r="G728" s="17"/>
      <c r="H728" s="17">
        <f>H729</f>
        <v>15000</v>
      </c>
      <c r="I728" s="17"/>
      <c r="J728" s="17">
        <f>J729</f>
        <v>15000</v>
      </c>
    </row>
    <row r="729" spans="1:10" ht="36.75" customHeight="1">
      <c r="A729" s="26"/>
      <c r="B729" s="15">
        <v>200</v>
      </c>
      <c r="C729" s="22" t="s">
        <v>23</v>
      </c>
      <c r="D729" s="17">
        <v>15000</v>
      </c>
      <c r="E729" s="17"/>
      <c r="F729" s="17">
        <v>15000</v>
      </c>
      <c r="G729" s="17"/>
      <c r="H729" s="17">
        <v>15000</v>
      </c>
      <c r="I729" s="17"/>
      <c r="J729" s="17">
        <v>15000</v>
      </c>
    </row>
    <row r="730" spans="1:10" ht="36.75" customHeight="1">
      <c r="A730" s="26" t="s">
        <v>684</v>
      </c>
      <c r="B730" s="15"/>
      <c r="C730" s="108" t="s">
        <v>685</v>
      </c>
      <c r="D730" s="107">
        <f>D731+D733</f>
        <v>40000</v>
      </c>
      <c r="E730" s="107"/>
      <c r="F730" s="107">
        <f>F731+F733</f>
        <v>40000</v>
      </c>
      <c r="G730" s="107"/>
      <c r="H730" s="107">
        <f>H731+H733</f>
        <v>40000</v>
      </c>
      <c r="I730" s="107"/>
      <c r="J730" s="107">
        <f>J731+J733</f>
        <v>40000</v>
      </c>
    </row>
    <row r="731" spans="1:10" ht="40.5" customHeight="1">
      <c r="A731" s="26" t="s">
        <v>686</v>
      </c>
      <c r="B731" s="15"/>
      <c r="C731" s="23" t="s">
        <v>687</v>
      </c>
      <c r="D731" s="17">
        <f>D732</f>
        <v>10000</v>
      </c>
      <c r="E731" s="17"/>
      <c r="F731" s="17">
        <f>F732</f>
        <v>10000</v>
      </c>
      <c r="G731" s="17"/>
      <c r="H731" s="17">
        <f>H732</f>
        <v>10000</v>
      </c>
      <c r="I731" s="17"/>
      <c r="J731" s="17">
        <f>J732</f>
        <v>10000</v>
      </c>
    </row>
    <row r="732" spans="1:10" ht="36.75" customHeight="1">
      <c r="A732" s="26"/>
      <c r="B732" s="15">
        <v>200</v>
      </c>
      <c r="C732" s="22" t="s">
        <v>23</v>
      </c>
      <c r="D732" s="17">
        <v>10000</v>
      </c>
      <c r="E732" s="17"/>
      <c r="F732" s="17">
        <v>10000</v>
      </c>
      <c r="G732" s="17"/>
      <c r="H732" s="17">
        <v>10000</v>
      </c>
      <c r="I732" s="17"/>
      <c r="J732" s="17">
        <v>10000</v>
      </c>
    </row>
    <row r="733" spans="1:10" ht="19.5" customHeight="1">
      <c r="A733" s="26" t="s">
        <v>688</v>
      </c>
      <c r="B733" s="15"/>
      <c r="C733" s="23" t="s">
        <v>689</v>
      </c>
      <c r="D733" s="17">
        <f>D734</f>
        <v>30000</v>
      </c>
      <c r="E733" s="17"/>
      <c r="F733" s="17">
        <f>F734</f>
        <v>30000</v>
      </c>
      <c r="G733" s="17"/>
      <c r="H733" s="17">
        <f>H734</f>
        <v>30000</v>
      </c>
      <c r="I733" s="17"/>
      <c r="J733" s="17">
        <f>J734</f>
        <v>30000</v>
      </c>
    </row>
    <row r="734" spans="1:10" ht="30.75" customHeight="1">
      <c r="A734" s="26"/>
      <c r="B734" s="15">
        <v>200</v>
      </c>
      <c r="C734" s="22" t="s">
        <v>23</v>
      </c>
      <c r="D734" s="17">
        <v>30000</v>
      </c>
      <c r="E734" s="17"/>
      <c r="F734" s="17">
        <v>30000</v>
      </c>
      <c r="G734" s="17"/>
      <c r="H734" s="17">
        <v>30000</v>
      </c>
      <c r="I734" s="17"/>
      <c r="J734" s="17">
        <v>30000</v>
      </c>
    </row>
    <row r="735" spans="1:10" ht="51" customHeight="1">
      <c r="A735" s="15" t="s">
        <v>690</v>
      </c>
      <c r="B735" s="15"/>
      <c r="C735" s="16" t="s">
        <v>691</v>
      </c>
      <c r="D735" s="107">
        <f>D736+D738+D740+D742+D744+D746+D748+D750+D752</f>
        <v>398000</v>
      </c>
      <c r="E735" s="107"/>
      <c r="F735" s="107">
        <f>F736+F738+F740+F742+F744+F746+F748+F750+F752</f>
        <v>398000</v>
      </c>
      <c r="G735" s="107"/>
      <c r="H735" s="107">
        <f>H736+H738+H740+H742+H744+H746+H748+H750+H752</f>
        <v>398000</v>
      </c>
      <c r="I735" s="107"/>
      <c r="J735" s="107">
        <f>J736+J738+J740+J742+J744+J746+J748+J750+J752</f>
        <v>398000</v>
      </c>
    </row>
    <row r="736" spans="1:10" ht="27" customHeight="1">
      <c r="A736" s="26" t="s">
        <v>692</v>
      </c>
      <c r="B736" s="15"/>
      <c r="C736" s="23" t="s">
        <v>693</v>
      </c>
      <c r="D736" s="17">
        <f>D737</f>
        <v>8000</v>
      </c>
      <c r="E736" s="17"/>
      <c r="F736" s="17">
        <f>F737</f>
        <v>8000</v>
      </c>
      <c r="G736" s="17"/>
      <c r="H736" s="17">
        <f>H737</f>
        <v>8000</v>
      </c>
      <c r="I736" s="17"/>
      <c r="J736" s="17">
        <f>J737</f>
        <v>8000</v>
      </c>
    </row>
    <row r="737" spans="1:10" ht="34.5" customHeight="1">
      <c r="A737" s="26"/>
      <c r="B737" s="15">
        <v>200</v>
      </c>
      <c r="C737" s="22" t="s">
        <v>23</v>
      </c>
      <c r="D737" s="17">
        <v>8000</v>
      </c>
      <c r="E737" s="17"/>
      <c r="F737" s="17">
        <v>8000</v>
      </c>
      <c r="G737" s="17"/>
      <c r="H737" s="17">
        <v>8000</v>
      </c>
      <c r="I737" s="17"/>
      <c r="J737" s="17">
        <v>8000</v>
      </c>
    </row>
    <row r="738" spans="1:10" ht="27.75" customHeight="1">
      <c r="A738" s="26" t="s">
        <v>694</v>
      </c>
      <c r="B738" s="15"/>
      <c r="C738" s="23" t="s">
        <v>695</v>
      </c>
      <c r="D738" s="17">
        <f>D739</f>
        <v>150000</v>
      </c>
      <c r="E738" s="17"/>
      <c r="F738" s="17">
        <f>F739</f>
        <v>150000</v>
      </c>
      <c r="G738" s="17"/>
      <c r="H738" s="17">
        <f>H739</f>
        <v>150000</v>
      </c>
      <c r="I738" s="17"/>
      <c r="J738" s="17">
        <f>J739</f>
        <v>150000</v>
      </c>
    </row>
    <row r="739" spans="1:10" ht="33" customHeight="1">
      <c r="A739" s="26"/>
      <c r="B739" s="15">
        <v>200</v>
      </c>
      <c r="C739" s="22" t="s">
        <v>23</v>
      </c>
      <c r="D739" s="17">
        <v>150000</v>
      </c>
      <c r="E739" s="17"/>
      <c r="F739" s="17">
        <v>150000</v>
      </c>
      <c r="G739" s="17"/>
      <c r="H739" s="17">
        <v>150000</v>
      </c>
      <c r="I739" s="17"/>
      <c r="J739" s="17">
        <v>150000</v>
      </c>
    </row>
    <row r="740" spans="1:10" ht="36.75" customHeight="1">
      <c r="A740" s="26" t="s">
        <v>696</v>
      </c>
      <c r="B740" s="15"/>
      <c r="C740" s="23" t="s">
        <v>697</v>
      </c>
      <c r="D740" s="17">
        <f>D741</f>
        <v>50000</v>
      </c>
      <c r="E740" s="17"/>
      <c r="F740" s="17">
        <f>F741</f>
        <v>50000</v>
      </c>
      <c r="G740" s="17"/>
      <c r="H740" s="17">
        <f>H741</f>
        <v>50000</v>
      </c>
      <c r="I740" s="17"/>
      <c r="J740" s="17">
        <f>J741</f>
        <v>50000</v>
      </c>
    </row>
    <row r="741" spans="1:10" ht="30" customHeight="1">
      <c r="A741" s="26"/>
      <c r="B741" s="15">
        <v>200</v>
      </c>
      <c r="C741" s="22" t="s">
        <v>23</v>
      </c>
      <c r="D741" s="17">
        <v>50000</v>
      </c>
      <c r="E741" s="17"/>
      <c r="F741" s="17">
        <v>50000</v>
      </c>
      <c r="G741" s="17"/>
      <c r="H741" s="17">
        <v>50000</v>
      </c>
      <c r="I741" s="17"/>
      <c r="J741" s="17">
        <v>50000</v>
      </c>
    </row>
    <row r="742" spans="1:10" ht="36.75" customHeight="1">
      <c r="A742" s="26" t="s">
        <v>698</v>
      </c>
      <c r="B742" s="15"/>
      <c r="C742" s="23" t="s">
        <v>699</v>
      </c>
      <c r="D742" s="17">
        <f>D743</f>
        <v>100000</v>
      </c>
      <c r="E742" s="17"/>
      <c r="F742" s="17">
        <f>F743</f>
        <v>100000</v>
      </c>
      <c r="G742" s="17"/>
      <c r="H742" s="17">
        <f>H743</f>
        <v>100000</v>
      </c>
      <c r="I742" s="17"/>
      <c r="J742" s="17">
        <f>J743</f>
        <v>100000</v>
      </c>
    </row>
    <row r="743" spans="1:10" ht="27.75" customHeight="1">
      <c r="A743" s="26"/>
      <c r="B743" s="15">
        <v>200</v>
      </c>
      <c r="C743" s="22" t="s">
        <v>23</v>
      </c>
      <c r="D743" s="17">
        <v>100000</v>
      </c>
      <c r="E743" s="17"/>
      <c r="F743" s="17">
        <v>100000</v>
      </c>
      <c r="G743" s="17"/>
      <c r="H743" s="17">
        <v>100000</v>
      </c>
      <c r="I743" s="17"/>
      <c r="J743" s="17">
        <v>100000</v>
      </c>
    </row>
    <row r="744" spans="1:10" ht="29.25" customHeight="1">
      <c r="A744" s="26" t="s">
        <v>700</v>
      </c>
      <c r="B744" s="15"/>
      <c r="C744" s="23" t="s">
        <v>701</v>
      </c>
      <c r="D744" s="17">
        <f>D745</f>
        <v>10000</v>
      </c>
      <c r="E744" s="17"/>
      <c r="F744" s="17">
        <f>F745</f>
        <v>10000</v>
      </c>
      <c r="G744" s="17"/>
      <c r="H744" s="17">
        <f>H745</f>
        <v>10000</v>
      </c>
      <c r="I744" s="17"/>
      <c r="J744" s="17">
        <f>J745</f>
        <v>10000</v>
      </c>
    </row>
    <row r="745" spans="1:10" ht="27" customHeight="1">
      <c r="A745" s="26"/>
      <c r="B745" s="15">
        <v>200</v>
      </c>
      <c r="C745" s="22" t="s">
        <v>23</v>
      </c>
      <c r="D745" s="17">
        <v>10000</v>
      </c>
      <c r="E745" s="17"/>
      <c r="F745" s="17">
        <v>10000</v>
      </c>
      <c r="G745" s="17"/>
      <c r="H745" s="17">
        <v>10000</v>
      </c>
      <c r="I745" s="17"/>
      <c r="J745" s="17">
        <v>10000</v>
      </c>
    </row>
    <row r="746" spans="1:10" ht="36.75" customHeight="1">
      <c r="A746" s="26" t="s">
        <v>702</v>
      </c>
      <c r="B746" s="15"/>
      <c r="C746" s="23" t="s">
        <v>703</v>
      </c>
      <c r="D746" s="17">
        <f>D747</f>
        <v>50000</v>
      </c>
      <c r="E746" s="17"/>
      <c r="F746" s="17">
        <f>F747</f>
        <v>50000</v>
      </c>
      <c r="G746" s="17"/>
      <c r="H746" s="17">
        <f>H747</f>
        <v>50000</v>
      </c>
      <c r="I746" s="17"/>
      <c r="J746" s="17">
        <f>J747</f>
        <v>50000</v>
      </c>
    </row>
    <row r="747" spans="1:10" ht="29.25" customHeight="1">
      <c r="A747" s="26"/>
      <c r="B747" s="15">
        <v>200</v>
      </c>
      <c r="C747" s="22" t="s">
        <v>23</v>
      </c>
      <c r="D747" s="17">
        <v>50000</v>
      </c>
      <c r="E747" s="17"/>
      <c r="F747" s="17">
        <v>50000</v>
      </c>
      <c r="G747" s="17"/>
      <c r="H747" s="17">
        <v>50000</v>
      </c>
      <c r="I747" s="17"/>
      <c r="J747" s="17">
        <v>50000</v>
      </c>
    </row>
    <row r="748" spans="1:10" ht="36.75" customHeight="1">
      <c r="A748" s="26" t="s">
        <v>704</v>
      </c>
      <c r="B748" s="15"/>
      <c r="C748" s="23" t="s">
        <v>705</v>
      </c>
      <c r="D748" s="17">
        <f>D749</f>
        <v>10000</v>
      </c>
      <c r="E748" s="17"/>
      <c r="F748" s="17">
        <f>F749</f>
        <v>10000</v>
      </c>
      <c r="G748" s="17"/>
      <c r="H748" s="17">
        <f>H749</f>
        <v>10000</v>
      </c>
      <c r="I748" s="17"/>
      <c r="J748" s="17">
        <f>J749</f>
        <v>10000</v>
      </c>
    </row>
    <row r="749" spans="1:10" ht="28.5" customHeight="1">
      <c r="A749" s="26"/>
      <c r="B749" s="15">
        <v>200</v>
      </c>
      <c r="C749" s="22" t="s">
        <v>23</v>
      </c>
      <c r="D749" s="17">
        <v>10000</v>
      </c>
      <c r="E749" s="17"/>
      <c r="F749" s="17">
        <v>10000</v>
      </c>
      <c r="G749" s="17"/>
      <c r="H749" s="17">
        <v>10000</v>
      </c>
      <c r="I749" s="17"/>
      <c r="J749" s="17">
        <v>10000</v>
      </c>
    </row>
    <row r="750" spans="1:10" ht="28.5" customHeight="1">
      <c r="A750" s="26" t="s">
        <v>706</v>
      </c>
      <c r="B750" s="15"/>
      <c r="C750" s="23" t="s">
        <v>707</v>
      </c>
      <c r="D750" s="17">
        <f>D751</f>
        <v>10000</v>
      </c>
      <c r="E750" s="17"/>
      <c r="F750" s="17">
        <f>F751</f>
        <v>10000</v>
      </c>
      <c r="G750" s="17"/>
      <c r="H750" s="17">
        <f>H751</f>
        <v>10000</v>
      </c>
      <c r="I750" s="17"/>
      <c r="J750" s="17">
        <f>J751</f>
        <v>10000</v>
      </c>
    </row>
    <row r="751" spans="1:10" ht="30" customHeight="1">
      <c r="A751" s="26"/>
      <c r="B751" s="15">
        <v>200</v>
      </c>
      <c r="C751" s="22" t="s">
        <v>23</v>
      </c>
      <c r="D751" s="17">
        <v>10000</v>
      </c>
      <c r="E751" s="17"/>
      <c r="F751" s="17">
        <v>10000</v>
      </c>
      <c r="G751" s="17"/>
      <c r="H751" s="17">
        <v>10000</v>
      </c>
      <c r="I751" s="17"/>
      <c r="J751" s="17">
        <v>10000</v>
      </c>
    </row>
    <row r="752" spans="1:10" ht="31.5" customHeight="1">
      <c r="A752" s="26" t="s">
        <v>708</v>
      </c>
      <c r="B752" s="15"/>
      <c r="C752" s="23" t="s">
        <v>709</v>
      </c>
      <c r="D752" s="17">
        <f>D753</f>
        <v>10000</v>
      </c>
      <c r="E752" s="17"/>
      <c r="F752" s="17">
        <f>F753</f>
        <v>10000</v>
      </c>
      <c r="G752" s="17"/>
      <c r="H752" s="17">
        <f>H753</f>
        <v>10000</v>
      </c>
      <c r="I752" s="17"/>
      <c r="J752" s="17">
        <f>J753</f>
        <v>10000</v>
      </c>
    </row>
    <row r="753" spans="1:10" ht="36.75" customHeight="1">
      <c r="A753" s="26"/>
      <c r="B753" s="15">
        <v>200</v>
      </c>
      <c r="C753" s="22" t="s">
        <v>23</v>
      </c>
      <c r="D753" s="17">
        <v>10000</v>
      </c>
      <c r="E753" s="17"/>
      <c r="F753" s="17">
        <v>10000</v>
      </c>
      <c r="G753" s="17"/>
      <c r="H753" s="17">
        <v>10000</v>
      </c>
      <c r="I753" s="17"/>
      <c r="J753" s="17">
        <v>10000</v>
      </c>
    </row>
    <row r="754" spans="1:10" ht="29.25" customHeight="1">
      <c r="A754" s="14" t="s">
        <v>710</v>
      </c>
      <c r="B754" s="15"/>
      <c r="C754" s="16" t="s">
        <v>711</v>
      </c>
      <c r="D754" s="107">
        <f>D755+D758+D761+D763+D765</f>
        <v>450000</v>
      </c>
      <c r="E754" s="107"/>
      <c r="F754" s="107">
        <f>F755+F758+F761+F763+F765</f>
        <v>450000</v>
      </c>
      <c r="G754" s="107"/>
      <c r="H754" s="107">
        <f>H755+H758+H761+H763+H765</f>
        <v>450000</v>
      </c>
      <c r="I754" s="107"/>
      <c r="J754" s="107">
        <f>J755+J758+J761+J763+J765</f>
        <v>450000</v>
      </c>
    </row>
    <row r="755" spans="1:10" ht="29.25" customHeight="1">
      <c r="A755" s="26" t="s">
        <v>712</v>
      </c>
      <c r="B755" s="15"/>
      <c r="C755" s="23" t="s">
        <v>713</v>
      </c>
      <c r="D755" s="17">
        <f>D756</f>
        <v>200000</v>
      </c>
      <c r="E755" s="17"/>
      <c r="F755" s="17">
        <f>F756</f>
        <v>200000</v>
      </c>
      <c r="G755" s="17"/>
      <c r="H755" s="17">
        <f aca="true" t="shared" si="47" ref="H755:H760">F755+G755</f>
        <v>200000</v>
      </c>
      <c r="I755" s="17"/>
      <c r="J755" s="17">
        <f aca="true" t="shared" si="48" ref="J755:J760">H755+I755</f>
        <v>200000</v>
      </c>
    </row>
    <row r="756" spans="1:10" ht="36.75" customHeight="1">
      <c r="A756" s="26"/>
      <c r="B756" s="15">
        <v>200</v>
      </c>
      <c r="C756" s="22" t="s">
        <v>23</v>
      </c>
      <c r="D756" s="17">
        <v>200000</v>
      </c>
      <c r="E756" s="17"/>
      <c r="F756" s="17">
        <v>200000</v>
      </c>
      <c r="G756" s="17">
        <v>-200000</v>
      </c>
      <c r="H756" s="17">
        <f t="shared" si="47"/>
        <v>0</v>
      </c>
      <c r="I756" s="17"/>
      <c r="J756" s="17">
        <f t="shared" si="48"/>
        <v>0</v>
      </c>
    </row>
    <row r="757" spans="1:10" ht="28.5" customHeight="1">
      <c r="A757" s="26"/>
      <c r="B757" s="58" t="s">
        <v>438</v>
      </c>
      <c r="C757" s="34" t="s">
        <v>72</v>
      </c>
      <c r="D757" s="17"/>
      <c r="E757" s="17"/>
      <c r="F757" s="17"/>
      <c r="G757" s="17">
        <v>200000</v>
      </c>
      <c r="H757" s="17">
        <f t="shared" si="47"/>
        <v>200000</v>
      </c>
      <c r="I757" s="17"/>
      <c r="J757" s="17">
        <f t="shared" si="48"/>
        <v>200000</v>
      </c>
    </row>
    <row r="758" spans="1:10" ht="36.75" customHeight="1">
      <c r="A758" s="26" t="s">
        <v>714</v>
      </c>
      <c r="B758" s="15"/>
      <c r="C758" s="23" t="s">
        <v>715</v>
      </c>
      <c r="D758" s="17">
        <f>D759</f>
        <v>100000</v>
      </c>
      <c r="E758" s="17"/>
      <c r="F758" s="17">
        <f>F759</f>
        <v>100000</v>
      </c>
      <c r="G758" s="17"/>
      <c r="H758" s="17">
        <f t="shared" si="47"/>
        <v>100000</v>
      </c>
      <c r="I758" s="17"/>
      <c r="J758" s="17">
        <f t="shared" si="48"/>
        <v>100000</v>
      </c>
    </row>
    <row r="759" spans="1:10" ht="36.75" customHeight="1">
      <c r="A759" s="26"/>
      <c r="B759" s="15">
        <v>200</v>
      </c>
      <c r="C759" s="22" t="s">
        <v>23</v>
      </c>
      <c r="D759" s="17">
        <v>100000</v>
      </c>
      <c r="E759" s="17"/>
      <c r="F759" s="17">
        <v>100000</v>
      </c>
      <c r="G759" s="17">
        <v>-100000</v>
      </c>
      <c r="H759" s="17">
        <f t="shared" si="47"/>
        <v>0</v>
      </c>
      <c r="I759" s="17"/>
      <c r="J759" s="17">
        <f t="shared" si="48"/>
        <v>0</v>
      </c>
    </row>
    <row r="760" spans="1:10" ht="36.75" customHeight="1">
      <c r="A760" s="26"/>
      <c r="B760" s="58" t="s">
        <v>438</v>
      </c>
      <c r="C760" s="34" t="s">
        <v>72</v>
      </c>
      <c r="D760" s="17"/>
      <c r="E760" s="17"/>
      <c r="F760" s="17"/>
      <c r="G760" s="17">
        <v>100000</v>
      </c>
      <c r="H760" s="17">
        <f t="shared" si="47"/>
        <v>100000</v>
      </c>
      <c r="I760" s="17"/>
      <c r="J760" s="17">
        <f t="shared" si="48"/>
        <v>100000</v>
      </c>
    </row>
    <row r="761" spans="1:10" ht="36.75" customHeight="1">
      <c r="A761" s="26" t="s">
        <v>716</v>
      </c>
      <c r="B761" s="15"/>
      <c r="C761" s="23" t="s">
        <v>717</v>
      </c>
      <c r="D761" s="17">
        <f>D762</f>
        <v>70000</v>
      </c>
      <c r="E761" s="17"/>
      <c r="F761" s="17">
        <f>F762</f>
        <v>70000</v>
      </c>
      <c r="G761" s="17"/>
      <c r="H761" s="17">
        <f>H762</f>
        <v>70000</v>
      </c>
      <c r="I761" s="17"/>
      <c r="J761" s="17">
        <f>J762</f>
        <v>70000</v>
      </c>
    </row>
    <row r="762" spans="1:10" ht="36.75" customHeight="1">
      <c r="A762" s="26"/>
      <c r="B762" s="15">
        <v>200</v>
      </c>
      <c r="C762" s="22" t="s">
        <v>23</v>
      </c>
      <c r="D762" s="17">
        <v>70000</v>
      </c>
      <c r="E762" s="17"/>
      <c r="F762" s="17">
        <v>70000</v>
      </c>
      <c r="G762" s="17"/>
      <c r="H762" s="17">
        <v>70000</v>
      </c>
      <c r="I762" s="17"/>
      <c r="J762" s="17">
        <v>70000</v>
      </c>
    </row>
    <row r="763" spans="1:10" ht="36.75" customHeight="1">
      <c r="A763" s="26" t="s">
        <v>718</v>
      </c>
      <c r="B763" s="15"/>
      <c r="C763" s="23" t="s">
        <v>719</v>
      </c>
      <c r="D763" s="17">
        <f>D764</f>
        <v>70000</v>
      </c>
      <c r="E763" s="17"/>
      <c r="F763" s="17">
        <f>F764</f>
        <v>70000</v>
      </c>
      <c r="G763" s="17"/>
      <c r="H763" s="17">
        <f>H764</f>
        <v>70000</v>
      </c>
      <c r="I763" s="17"/>
      <c r="J763" s="17">
        <f>J764</f>
        <v>70000</v>
      </c>
    </row>
    <row r="764" spans="1:10" ht="36.75" customHeight="1">
      <c r="A764" s="26"/>
      <c r="B764" s="15">
        <v>200</v>
      </c>
      <c r="C764" s="22" t="s">
        <v>23</v>
      </c>
      <c r="D764" s="17">
        <v>70000</v>
      </c>
      <c r="E764" s="17"/>
      <c r="F764" s="17">
        <v>70000</v>
      </c>
      <c r="G764" s="17"/>
      <c r="H764" s="17">
        <v>70000</v>
      </c>
      <c r="I764" s="17"/>
      <c r="J764" s="17">
        <v>70000</v>
      </c>
    </row>
    <row r="765" spans="1:10" ht="36.75" customHeight="1">
      <c r="A765" s="26" t="s">
        <v>720</v>
      </c>
      <c r="B765" s="15"/>
      <c r="C765" s="23" t="s">
        <v>721</v>
      </c>
      <c r="D765" s="17">
        <f>D766</f>
        <v>10000</v>
      </c>
      <c r="E765" s="17"/>
      <c r="F765" s="17">
        <f>F766</f>
        <v>10000</v>
      </c>
      <c r="G765" s="17"/>
      <c r="H765" s="17">
        <f>H766</f>
        <v>10000</v>
      </c>
      <c r="I765" s="17"/>
      <c r="J765" s="17">
        <f>J766</f>
        <v>10000</v>
      </c>
    </row>
    <row r="766" spans="1:10" ht="36.75" customHeight="1">
      <c r="A766" s="26"/>
      <c r="B766" s="15">
        <v>200</v>
      </c>
      <c r="C766" s="22" t="s">
        <v>23</v>
      </c>
      <c r="D766" s="17">
        <v>10000</v>
      </c>
      <c r="E766" s="17"/>
      <c r="F766" s="17">
        <v>10000</v>
      </c>
      <c r="G766" s="17">
        <v>-10000</v>
      </c>
      <c r="H766" s="17">
        <v>10000</v>
      </c>
      <c r="I766" s="17"/>
      <c r="J766" s="17">
        <v>10000</v>
      </c>
    </row>
    <row r="767" spans="1:10" ht="28.5" customHeight="1">
      <c r="A767" s="26"/>
      <c r="B767" s="109" t="s">
        <v>438</v>
      </c>
      <c r="C767" s="34" t="s">
        <v>72</v>
      </c>
      <c r="D767" s="17"/>
      <c r="E767" s="17"/>
      <c r="F767" s="17"/>
      <c r="G767" s="17">
        <v>10000</v>
      </c>
      <c r="H767" s="17">
        <v>10000</v>
      </c>
      <c r="I767" s="17"/>
      <c r="J767" s="17">
        <v>10000</v>
      </c>
    </row>
    <row r="768" spans="1:10" ht="36.75" customHeight="1">
      <c r="A768" s="110" t="s">
        <v>722</v>
      </c>
      <c r="B768" s="19"/>
      <c r="C768" s="111" t="s">
        <v>723</v>
      </c>
      <c r="D768" s="90">
        <f>D769</f>
        <v>12000</v>
      </c>
      <c r="E768" s="90"/>
      <c r="F768" s="90">
        <f>F769</f>
        <v>12000</v>
      </c>
      <c r="G768" s="90">
        <f>G772</f>
        <v>211825</v>
      </c>
      <c r="H768" s="91">
        <f aca="true" t="shared" si="49" ref="H768:H774">F768+G768</f>
        <v>223825</v>
      </c>
      <c r="I768" s="90">
        <f>I772</f>
        <v>-70000.55</v>
      </c>
      <c r="J768" s="91">
        <f aca="true" t="shared" si="50" ref="J768:J774">H768+I768</f>
        <v>153824.45</v>
      </c>
    </row>
    <row r="769" spans="1:10" ht="36.75" customHeight="1">
      <c r="A769" s="19" t="s">
        <v>724</v>
      </c>
      <c r="B769" s="112"/>
      <c r="C769" s="113" t="s">
        <v>725</v>
      </c>
      <c r="D769" s="91">
        <f>D770</f>
        <v>12000</v>
      </c>
      <c r="E769" s="91"/>
      <c r="F769" s="91">
        <f>F770</f>
        <v>12000</v>
      </c>
      <c r="G769" s="91"/>
      <c r="H769" s="91">
        <f t="shared" si="49"/>
        <v>12000</v>
      </c>
      <c r="I769" s="91"/>
      <c r="J769" s="91">
        <f t="shared" si="50"/>
        <v>12000</v>
      </c>
    </row>
    <row r="770" spans="1:10" ht="30.75" customHeight="1">
      <c r="A770" s="19" t="s">
        <v>726</v>
      </c>
      <c r="B770" s="19"/>
      <c r="C770" s="114" t="s">
        <v>727</v>
      </c>
      <c r="D770" s="91">
        <f>D771</f>
        <v>12000</v>
      </c>
      <c r="E770" s="91"/>
      <c r="F770" s="91">
        <f>F771</f>
        <v>12000</v>
      </c>
      <c r="G770" s="91"/>
      <c r="H770" s="91">
        <f t="shared" si="49"/>
        <v>12000</v>
      </c>
      <c r="I770" s="91"/>
      <c r="J770" s="91">
        <f t="shared" si="50"/>
        <v>12000</v>
      </c>
    </row>
    <row r="771" spans="1:10" ht="36.75" customHeight="1">
      <c r="A771" s="19"/>
      <c r="B771" s="19">
        <v>200</v>
      </c>
      <c r="C771" s="22" t="s">
        <v>23</v>
      </c>
      <c r="D771" s="91">
        <v>12000</v>
      </c>
      <c r="E771" s="91"/>
      <c r="F771" s="91">
        <v>12000</v>
      </c>
      <c r="G771" s="91"/>
      <c r="H771" s="91">
        <f t="shared" si="49"/>
        <v>12000</v>
      </c>
      <c r="I771" s="91"/>
      <c r="J771" s="91">
        <f t="shared" si="50"/>
        <v>12000</v>
      </c>
    </row>
    <row r="772" spans="1:10" ht="36.75" customHeight="1">
      <c r="A772" s="115" t="s">
        <v>728</v>
      </c>
      <c r="B772" s="115"/>
      <c r="C772" s="116" t="s">
        <v>729</v>
      </c>
      <c r="D772" s="117"/>
      <c r="E772" s="117"/>
      <c r="F772" s="91"/>
      <c r="G772" s="91">
        <f>G773</f>
        <v>211825</v>
      </c>
      <c r="H772" s="91">
        <f t="shared" si="49"/>
        <v>211825</v>
      </c>
      <c r="I772" s="91">
        <f>I773</f>
        <v>-70000.55</v>
      </c>
      <c r="J772" s="91">
        <f t="shared" si="50"/>
        <v>141824.45</v>
      </c>
    </row>
    <row r="773" spans="1:10" ht="36.75" customHeight="1">
      <c r="A773" s="115" t="s">
        <v>730</v>
      </c>
      <c r="B773" s="115"/>
      <c r="C773" s="98" t="s">
        <v>731</v>
      </c>
      <c r="D773" s="117"/>
      <c r="E773" s="117"/>
      <c r="F773" s="91"/>
      <c r="G773" s="91">
        <f>G774</f>
        <v>211825</v>
      </c>
      <c r="H773" s="91">
        <f t="shared" si="49"/>
        <v>211825</v>
      </c>
      <c r="I773" s="91">
        <f>I774</f>
        <v>-70000.55</v>
      </c>
      <c r="J773" s="91">
        <f t="shared" si="50"/>
        <v>141824.45</v>
      </c>
    </row>
    <row r="774" spans="1:10" ht="36.75" customHeight="1">
      <c r="A774" s="115"/>
      <c r="B774" s="115">
        <v>200</v>
      </c>
      <c r="C774" s="98" t="s">
        <v>23</v>
      </c>
      <c r="D774" s="117"/>
      <c r="E774" s="117"/>
      <c r="F774" s="91"/>
      <c r="G774" s="91">
        <v>211825</v>
      </c>
      <c r="H774" s="91">
        <f t="shared" si="49"/>
        <v>211825</v>
      </c>
      <c r="I774" s="91">
        <f>I777</f>
        <v>-70000.55</v>
      </c>
      <c r="J774" s="91">
        <f t="shared" si="50"/>
        <v>141824.45</v>
      </c>
    </row>
    <row r="775" spans="1:10" ht="11.25" customHeight="1">
      <c r="A775" s="115"/>
      <c r="B775" s="115"/>
      <c r="C775" s="98" t="s">
        <v>137</v>
      </c>
      <c r="D775" s="117"/>
      <c r="E775" s="117"/>
      <c r="F775" s="91"/>
      <c r="G775" s="91"/>
      <c r="H775" s="91"/>
      <c r="I775" s="91"/>
      <c r="J775" s="91"/>
    </row>
    <row r="776" spans="1:10" ht="18.75" customHeight="1">
      <c r="A776" s="115"/>
      <c r="B776" s="115"/>
      <c r="C776" s="98" t="s">
        <v>138</v>
      </c>
      <c r="D776" s="117"/>
      <c r="E776" s="117"/>
      <c r="F776" s="91"/>
      <c r="G776" s="91"/>
      <c r="H776" s="91">
        <f>F776+G776</f>
        <v>0</v>
      </c>
      <c r="I776" s="91"/>
      <c r="J776" s="91">
        <f>H776+I776</f>
        <v>0</v>
      </c>
    </row>
    <row r="777" spans="1:10" ht="18.75" customHeight="1">
      <c r="A777" s="115"/>
      <c r="B777" s="115"/>
      <c r="C777" s="98" t="s">
        <v>139</v>
      </c>
      <c r="D777" s="117"/>
      <c r="E777" s="117"/>
      <c r="F777" s="91"/>
      <c r="G777" s="91">
        <v>211825</v>
      </c>
      <c r="H777" s="91">
        <f>F777+G777</f>
        <v>211825</v>
      </c>
      <c r="I777" s="91">
        <v>-70000.55</v>
      </c>
      <c r="J777" s="91">
        <f>H777+I777</f>
        <v>141824.45</v>
      </c>
    </row>
    <row r="778" spans="1:10" ht="26.25" customHeight="1">
      <c r="A778" s="118" t="s">
        <v>732</v>
      </c>
      <c r="B778" s="19"/>
      <c r="C778" s="119" t="s">
        <v>733</v>
      </c>
      <c r="D778" s="91">
        <f>D779</f>
        <v>45000</v>
      </c>
      <c r="E778" s="91"/>
      <c r="F778" s="91">
        <f>F779</f>
        <v>45000</v>
      </c>
      <c r="G778" s="91"/>
      <c r="H778" s="91">
        <f>H779</f>
        <v>45000</v>
      </c>
      <c r="I778" s="91"/>
      <c r="J778" s="91">
        <f>J779</f>
        <v>45000</v>
      </c>
    </row>
    <row r="779" spans="1:10" ht="36.75" customHeight="1">
      <c r="A779" s="19" t="s">
        <v>734</v>
      </c>
      <c r="B779" s="19"/>
      <c r="C779" s="120" t="s">
        <v>735</v>
      </c>
      <c r="D779" s="91">
        <f>D780</f>
        <v>45000</v>
      </c>
      <c r="E779" s="91"/>
      <c r="F779" s="91">
        <f>F780</f>
        <v>45000</v>
      </c>
      <c r="G779" s="91"/>
      <c r="H779" s="91">
        <f>H780</f>
        <v>45000</v>
      </c>
      <c r="I779" s="91"/>
      <c r="J779" s="91">
        <f>J780</f>
        <v>45000</v>
      </c>
    </row>
    <row r="780" spans="1:10" ht="36.75" customHeight="1">
      <c r="A780" s="19" t="s">
        <v>736</v>
      </c>
      <c r="B780" s="19"/>
      <c r="C780" s="114" t="s">
        <v>737</v>
      </c>
      <c r="D780" s="91">
        <f>D781</f>
        <v>45000</v>
      </c>
      <c r="E780" s="91"/>
      <c r="F780" s="91">
        <f>F781</f>
        <v>45000</v>
      </c>
      <c r="G780" s="91"/>
      <c r="H780" s="91">
        <f>H781</f>
        <v>45000</v>
      </c>
      <c r="I780" s="91"/>
      <c r="J780" s="91">
        <f>J781</f>
        <v>45000</v>
      </c>
    </row>
    <row r="781" spans="1:10" ht="36.75" customHeight="1">
      <c r="A781" s="19"/>
      <c r="B781" s="19">
        <v>200</v>
      </c>
      <c r="C781" s="22" t="s">
        <v>23</v>
      </c>
      <c r="D781" s="91">
        <v>45000</v>
      </c>
      <c r="E781" s="91"/>
      <c r="F781" s="91">
        <v>45000</v>
      </c>
      <c r="G781" s="91"/>
      <c r="H781" s="91">
        <v>45000</v>
      </c>
      <c r="I781" s="91"/>
      <c r="J781" s="91">
        <v>45000</v>
      </c>
    </row>
    <row r="782" spans="1:10" ht="36.75" customHeight="1">
      <c r="A782" s="118" t="s">
        <v>738</v>
      </c>
      <c r="B782" s="19"/>
      <c r="C782" s="119" t="s">
        <v>739</v>
      </c>
      <c r="D782" s="91">
        <f>D783</f>
        <v>16500</v>
      </c>
      <c r="E782" s="91"/>
      <c r="F782" s="91">
        <f>F783</f>
        <v>16500</v>
      </c>
      <c r="G782" s="91"/>
      <c r="H782" s="91">
        <f>H783</f>
        <v>16500</v>
      </c>
      <c r="I782" s="91"/>
      <c r="J782" s="91">
        <f>J783</f>
        <v>16500</v>
      </c>
    </row>
    <row r="783" spans="1:10" ht="36.75" customHeight="1">
      <c r="A783" s="19" t="s">
        <v>740</v>
      </c>
      <c r="B783" s="19"/>
      <c r="C783" s="120" t="s">
        <v>741</v>
      </c>
      <c r="D783" s="91">
        <f>D784</f>
        <v>16500</v>
      </c>
      <c r="E783" s="91"/>
      <c r="F783" s="91">
        <f>F784</f>
        <v>16500</v>
      </c>
      <c r="G783" s="91"/>
      <c r="H783" s="91">
        <f>H784</f>
        <v>16500</v>
      </c>
      <c r="I783" s="91"/>
      <c r="J783" s="91">
        <f>J784</f>
        <v>16500</v>
      </c>
    </row>
    <row r="784" spans="1:10" ht="30.75" customHeight="1">
      <c r="A784" s="19" t="s">
        <v>742</v>
      </c>
      <c r="B784" s="19"/>
      <c r="C784" s="114" t="s">
        <v>743</v>
      </c>
      <c r="D784" s="91">
        <f>D785</f>
        <v>16500</v>
      </c>
      <c r="E784" s="91"/>
      <c r="F784" s="91">
        <f>F785</f>
        <v>16500</v>
      </c>
      <c r="G784" s="91"/>
      <c r="H784" s="91">
        <f>H785</f>
        <v>16500</v>
      </c>
      <c r="I784" s="91"/>
      <c r="J784" s="91">
        <f>J785</f>
        <v>16500</v>
      </c>
    </row>
    <row r="785" spans="1:10" ht="36.75" customHeight="1">
      <c r="A785" s="19"/>
      <c r="B785" s="19">
        <v>200</v>
      </c>
      <c r="C785" s="22" t="s">
        <v>23</v>
      </c>
      <c r="D785" s="91">
        <v>16500</v>
      </c>
      <c r="E785" s="91"/>
      <c r="F785" s="91">
        <v>16500</v>
      </c>
      <c r="G785" s="91"/>
      <c r="H785" s="91">
        <v>16500</v>
      </c>
      <c r="I785" s="91"/>
      <c r="J785" s="91">
        <v>16500</v>
      </c>
    </row>
    <row r="786" spans="1:10" ht="26.25" customHeight="1">
      <c r="A786" s="27" t="s">
        <v>744</v>
      </c>
      <c r="B786" s="27"/>
      <c r="C786" s="103" t="s">
        <v>745</v>
      </c>
      <c r="D786" s="29">
        <f aca="true" t="shared" si="51" ref="D786:J788">D787</f>
        <v>84265.6</v>
      </c>
      <c r="E786" s="29">
        <f t="shared" si="51"/>
        <v>-1980.4</v>
      </c>
      <c r="F786" s="29">
        <f t="shared" si="51"/>
        <v>82285.20000000001</v>
      </c>
      <c r="G786" s="29">
        <f t="shared" si="51"/>
        <v>0</v>
      </c>
      <c r="H786" s="29">
        <f t="shared" si="51"/>
        <v>82285.20000000001</v>
      </c>
      <c r="I786" s="29">
        <f t="shared" si="51"/>
        <v>0</v>
      </c>
      <c r="J786" s="29">
        <f t="shared" si="51"/>
        <v>82285.20000000001</v>
      </c>
    </row>
    <row r="787" spans="1:10" ht="24" customHeight="1">
      <c r="A787" s="26" t="s">
        <v>746</v>
      </c>
      <c r="B787" s="15"/>
      <c r="C787" s="105" t="s">
        <v>747</v>
      </c>
      <c r="D787" s="17">
        <f t="shared" si="51"/>
        <v>84265.6</v>
      </c>
      <c r="E787" s="17">
        <f t="shared" si="51"/>
        <v>-1980.4</v>
      </c>
      <c r="F787" s="17">
        <f t="shared" si="51"/>
        <v>82285.20000000001</v>
      </c>
      <c r="G787" s="17">
        <f t="shared" si="51"/>
        <v>0</v>
      </c>
      <c r="H787" s="17">
        <f t="shared" si="51"/>
        <v>82285.20000000001</v>
      </c>
      <c r="I787" s="17">
        <f t="shared" si="51"/>
        <v>0</v>
      </c>
      <c r="J787" s="17">
        <f t="shared" si="51"/>
        <v>82285.20000000001</v>
      </c>
    </row>
    <row r="788" spans="1:10" ht="21" customHeight="1">
      <c r="A788" s="26" t="s">
        <v>748</v>
      </c>
      <c r="B788" s="15"/>
      <c r="C788" s="23" t="s">
        <v>749</v>
      </c>
      <c r="D788" s="17">
        <f t="shared" si="51"/>
        <v>84265.6</v>
      </c>
      <c r="E788" s="17">
        <f t="shared" si="51"/>
        <v>-1980.4</v>
      </c>
      <c r="F788" s="17">
        <f t="shared" si="51"/>
        <v>82285.20000000001</v>
      </c>
      <c r="G788" s="17">
        <f t="shared" si="51"/>
        <v>0</v>
      </c>
      <c r="H788" s="17">
        <f t="shared" si="51"/>
        <v>82285.20000000001</v>
      </c>
      <c r="I788" s="17">
        <f t="shared" si="51"/>
        <v>0</v>
      </c>
      <c r="J788" s="17">
        <f t="shared" si="51"/>
        <v>82285.20000000001</v>
      </c>
    </row>
    <row r="789" spans="1:10" ht="30.75" customHeight="1">
      <c r="A789" s="26"/>
      <c r="B789" s="15">
        <v>200</v>
      </c>
      <c r="C789" s="22" t="s">
        <v>23</v>
      </c>
      <c r="D789" s="17">
        <v>84265.6</v>
      </c>
      <c r="E789" s="90">
        <v>-1980.4</v>
      </c>
      <c r="F789" s="17">
        <f>D789+E789</f>
        <v>82285.20000000001</v>
      </c>
      <c r="G789" s="90"/>
      <c r="H789" s="17">
        <f>F789+G789</f>
        <v>82285.20000000001</v>
      </c>
      <c r="I789" s="90"/>
      <c r="J789" s="17">
        <f>H789+I789</f>
        <v>82285.20000000001</v>
      </c>
    </row>
    <row r="790" spans="1:10" ht="39.75" customHeight="1">
      <c r="A790" s="27" t="s">
        <v>750</v>
      </c>
      <c r="B790" s="101"/>
      <c r="C790" s="102" t="s">
        <v>751</v>
      </c>
      <c r="D790" s="29">
        <f>D791</f>
        <v>21631115.22</v>
      </c>
      <c r="E790" s="29"/>
      <c r="F790" s="29">
        <f>F791</f>
        <v>21631115.22</v>
      </c>
      <c r="G790" s="29"/>
      <c r="H790" s="29">
        <f>H791</f>
        <v>21631115.22</v>
      </c>
      <c r="I790" s="52">
        <f>I791</f>
        <v>29373268.080000002</v>
      </c>
      <c r="J790" s="29">
        <f>J791</f>
        <v>51004383.3</v>
      </c>
    </row>
    <row r="791" spans="1:10" ht="35.25" customHeight="1">
      <c r="A791" s="26" t="s">
        <v>752</v>
      </c>
      <c r="B791" s="93"/>
      <c r="C791" s="105" t="s">
        <v>753</v>
      </c>
      <c r="D791" s="17">
        <f>D792+D795</f>
        <v>21631115.22</v>
      </c>
      <c r="E791" s="17"/>
      <c r="F791" s="17">
        <f>F792+F795</f>
        <v>21631115.22</v>
      </c>
      <c r="G791" s="17"/>
      <c r="H791" s="17">
        <f>H792+H795</f>
        <v>21631115.22</v>
      </c>
      <c r="I791" s="46">
        <f>I792+I795</f>
        <v>29373268.080000002</v>
      </c>
      <c r="J791" s="17">
        <f aca="true" t="shared" si="52" ref="J791:J798">H791+I791</f>
        <v>51004383.3</v>
      </c>
    </row>
    <row r="792" spans="1:10" ht="40.5" customHeight="1">
      <c r="A792" s="26" t="s">
        <v>754</v>
      </c>
      <c r="B792" s="93"/>
      <c r="C792" s="105" t="s">
        <v>755</v>
      </c>
      <c r="D792" s="17">
        <f>D793</f>
        <v>20118449.82</v>
      </c>
      <c r="E792" s="17"/>
      <c r="F792" s="17">
        <f>F793</f>
        <v>20118449.82</v>
      </c>
      <c r="G792" s="17"/>
      <c r="H792" s="17">
        <f>H793</f>
        <v>20118449.82</v>
      </c>
      <c r="I792" s="46">
        <f>I793+I794</f>
        <v>28335714.310000002</v>
      </c>
      <c r="J792" s="17">
        <f t="shared" si="52"/>
        <v>48454164.13</v>
      </c>
    </row>
    <row r="793" spans="1:10" ht="36.75" customHeight="1">
      <c r="A793" s="26"/>
      <c r="B793" s="15">
        <v>400</v>
      </c>
      <c r="C793" s="23" t="s">
        <v>756</v>
      </c>
      <c r="D793" s="121">
        <v>20118449.82</v>
      </c>
      <c r="E793" s="121"/>
      <c r="F793" s="121">
        <v>20118449.82</v>
      </c>
      <c r="G793" s="121"/>
      <c r="H793" s="121">
        <v>20118449.82</v>
      </c>
      <c r="I793" s="46">
        <v>27521959.51</v>
      </c>
      <c r="J793" s="17">
        <f t="shared" si="52"/>
        <v>47640409.33</v>
      </c>
    </row>
    <row r="794" spans="1:10" ht="36.75" customHeight="1">
      <c r="A794" s="26"/>
      <c r="B794" s="15">
        <v>800</v>
      </c>
      <c r="C794" s="30" t="s">
        <v>257</v>
      </c>
      <c r="D794" s="121"/>
      <c r="E794" s="121"/>
      <c r="F794" s="121"/>
      <c r="G794" s="121"/>
      <c r="H794" s="121"/>
      <c r="I794" s="46">
        <v>813754.8</v>
      </c>
      <c r="J794" s="17">
        <f t="shared" si="52"/>
        <v>813754.8</v>
      </c>
    </row>
    <row r="795" spans="1:10" ht="41.25" customHeight="1">
      <c r="A795" s="26" t="s">
        <v>757</v>
      </c>
      <c r="B795" s="15"/>
      <c r="C795" s="23" t="s">
        <v>758</v>
      </c>
      <c r="D795" s="17">
        <f>D796</f>
        <v>1512665.4</v>
      </c>
      <c r="E795" s="17"/>
      <c r="F795" s="17">
        <f>F796</f>
        <v>1512665.4</v>
      </c>
      <c r="G795" s="17"/>
      <c r="H795" s="17">
        <f>H796</f>
        <v>1512665.4</v>
      </c>
      <c r="I795" s="46">
        <f>I796+I797</f>
        <v>1037553.7699999999</v>
      </c>
      <c r="J795" s="17">
        <f t="shared" si="52"/>
        <v>2550219.17</v>
      </c>
    </row>
    <row r="796" spans="1:10" ht="30" customHeight="1">
      <c r="A796" s="26"/>
      <c r="B796" s="15">
        <v>400</v>
      </c>
      <c r="C796" s="23" t="s">
        <v>756</v>
      </c>
      <c r="D796" s="17">
        <v>1512665.4</v>
      </c>
      <c r="E796" s="17"/>
      <c r="F796" s="17">
        <v>1512665.4</v>
      </c>
      <c r="G796" s="17"/>
      <c r="H796" s="17">
        <v>1512665.4</v>
      </c>
      <c r="I796" s="46">
        <v>994724.57</v>
      </c>
      <c r="J796" s="17">
        <f t="shared" si="52"/>
        <v>2507389.9699999997</v>
      </c>
    </row>
    <row r="797" spans="1:10" ht="30" customHeight="1">
      <c r="A797" s="26"/>
      <c r="B797" s="15">
        <v>800</v>
      </c>
      <c r="C797" s="30" t="s">
        <v>257</v>
      </c>
      <c r="D797" s="17"/>
      <c r="E797" s="17"/>
      <c r="F797" s="17"/>
      <c r="G797" s="17"/>
      <c r="H797" s="17"/>
      <c r="I797" s="46">
        <v>42829.2</v>
      </c>
      <c r="J797" s="17">
        <f t="shared" si="52"/>
        <v>42829.2</v>
      </c>
    </row>
    <row r="798" spans="1:10" ht="12.75" customHeight="1">
      <c r="A798" s="122" t="s">
        <v>759</v>
      </c>
      <c r="B798" s="123"/>
      <c r="C798" s="124" t="s">
        <v>760</v>
      </c>
      <c r="D798" s="125">
        <f>D799+D813+D880</f>
        <v>85500389.45</v>
      </c>
      <c r="E798" s="125">
        <f>E799+E813+E880</f>
        <v>3217063.6799999997</v>
      </c>
      <c r="F798" s="125">
        <f>F799+F813+F880</f>
        <v>88717453.13</v>
      </c>
      <c r="G798" s="125">
        <f>G799+G813+G880+G945</f>
        <v>254827.16000000003</v>
      </c>
      <c r="H798" s="125">
        <f>F798+G798</f>
        <v>88972280.28999999</v>
      </c>
      <c r="I798" s="125">
        <f>I799+I813+I880+I945</f>
        <v>1452720.4</v>
      </c>
      <c r="J798" s="125">
        <f t="shared" si="52"/>
        <v>90425000.69</v>
      </c>
    </row>
    <row r="799" spans="1:10" ht="25.5" customHeight="1">
      <c r="A799" s="15" t="s">
        <v>761</v>
      </c>
      <c r="B799" s="9"/>
      <c r="C799" s="30" t="s">
        <v>762</v>
      </c>
      <c r="D799" s="21">
        <f>D800+D804+D808+D810</f>
        <v>35954708</v>
      </c>
      <c r="E799" s="21"/>
      <c r="F799" s="21">
        <f>F800+F804+F808+F810</f>
        <v>35954708</v>
      </c>
      <c r="G799" s="21">
        <f>G810+G804</f>
        <v>-3000</v>
      </c>
      <c r="H799" s="21">
        <f>H800+H804+H808+H810</f>
        <v>35951708</v>
      </c>
      <c r="I799" s="21">
        <f>I810+I804+I808</f>
        <v>508001.17</v>
      </c>
      <c r="J799" s="21">
        <f>J800+J804+J808+J810</f>
        <v>35968960.04</v>
      </c>
    </row>
    <row r="800" spans="1:10" ht="17.25" customHeight="1">
      <c r="A800" s="15" t="s">
        <v>763</v>
      </c>
      <c r="B800" s="9"/>
      <c r="C800" s="30" t="s">
        <v>764</v>
      </c>
      <c r="D800" s="35">
        <f>D801</f>
        <v>2618300</v>
      </c>
      <c r="E800" s="35"/>
      <c r="F800" s="35">
        <f>F801</f>
        <v>2618300</v>
      </c>
      <c r="G800" s="35"/>
      <c r="H800" s="35">
        <f>H801</f>
        <v>2618300</v>
      </c>
      <c r="I800" s="35"/>
      <c r="J800" s="35">
        <f>J801</f>
        <v>2618300</v>
      </c>
    </row>
    <row r="801" spans="1:10" ht="53.25" customHeight="1">
      <c r="A801" s="15"/>
      <c r="B801" s="15">
        <v>100</v>
      </c>
      <c r="C801" s="30" t="s">
        <v>77</v>
      </c>
      <c r="D801" s="35">
        <v>2618300</v>
      </c>
      <c r="E801" s="35"/>
      <c r="F801" s="35">
        <v>2618300</v>
      </c>
      <c r="G801" s="35"/>
      <c r="H801" s="35">
        <v>2618300</v>
      </c>
      <c r="I801" s="35"/>
      <c r="J801" s="35">
        <v>2618300</v>
      </c>
    </row>
    <row r="802" spans="1:10" ht="19.5" customHeight="1" hidden="1">
      <c r="A802" s="15" t="s">
        <v>765</v>
      </c>
      <c r="B802" s="9"/>
      <c r="C802" s="30" t="s">
        <v>766</v>
      </c>
      <c r="D802" s="21">
        <f>D803</f>
        <v>0</v>
      </c>
      <c r="F802" s="21">
        <f>F803</f>
        <v>0</v>
      </c>
      <c r="H802" s="21">
        <f>H803</f>
        <v>0</v>
      </c>
      <c r="J802" s="21">
        <f>J803</f>
        <v>0</v>
      </c>
    </row>
    <row r="803" spans="1:10" ht="36.75" customHeight="1" hidden="1">
      <c r="A803" s="15"/>
      <c r="B803" s="15">
        <v>100</v>
      </c>
      <c r="C803" s="30" t="s">
        <v>77</v>
      </c>
      <c r="D803" s="21">
        <v>0</v>
      </c>
      <c r="F803" s="21">
        <v>0</v>
      </c>
      <c r="H803" s="21">
        <v>0</v>
      </c>
      <c r="J803" s="21">
        <v>0</v>
      </c>
    </row>
    <row r="804" spans="1:10" ht="33" customHeight="1">
      <c r="A804" s="15" t="s">
        <v>767</v>
      </c>
      <c r="B804" s="15"/>
      <c r="C804" s="72" t="s">
        <v>768</v>
      </c>
      <c r="D804" s="21">
        <f>D805+D806+D807</f>
        <v>32241770</v>
      </c>
      <c r="E804" s="21"/>
      <c r="F804" s="21">
        <f>F805+F806+F807</f>
        <v>32241770</v>
      </c>
      <c r="G804" s="21">
        <f>G806</f>
        <v>0</v>
      </c>
      <c r="H804" s="21">
        <f>H805+H806+H807</f>
        <v>32241770</v>
      </c>
      <c r="I804" s="21">
        <f>I806</f>
        <v>490749.13</v>
      </c>
      <c r="J804" s="21">
        <f>J805+J806+J807</f>
        <v>32241770</v>
      </c>
    </row>
    <row r="805" spans="1:10" ht="49.5" customHeight="1">
      <c r="A805" s="15"/>
      <c r="B805" s="61" t="s">
        <v>769</v>
      </c>
      <c r="C805" s="72" t="s">
        <v>770</v>
      </c>
      <c r="D805" s="35">
        <v>27570700</v>
      </c>
      <c r="E805" s="35"/>
      <c r="F805" s="35">
        <v>27570700</v>
      </c>
      <c r="G805" s="35"/>
      <c r="H805" s="35">
        <v>27570700</v>
      </c>
      <c r="I805" s="35"/>
      <c r="J805" s="35">
        <v>27570700</v>
      </c>
    </row>
    <row r="806" spans="1:10" ht="30" customHeight="1">
      <c r="A806" s="15"/>
      <c r="B806" s="37" t="s">
        <v>94</v>
      </c>
      <c r="C806" s="22" t="s">
        <v>23</v>
      </c>
      <c r="D806" s="35">
        <v>4196245</v>
      </c>
      <c r="E806" s="35"/>
      <c r="F806" s="35">
        <v>4196245</v>
      </c>
      <c r="G806" s="35"/>
      <c r="H806" s="35">
        <v>4196245</v>
      </c>
      <c r="I806" s="35">
        <v>490749.13</v>
      </c>
      <c r="J806" s="35">
        <v>4196245</v>
      </c>
    </row>
    <row r="807" spans="1:10" ht="17.25" customHeight="1">
      <c r="A807" s="15"/>
      <c r="B807" s="15">
        <v>800</v>
      </c>
      <c r="C807" s="30" t="s">
        <v>257</v>
      </c>
      <c r="D807" s="35">
        <v>474825</v>
      </c>
      <c r="E807" s="35"/>
      <c r="F807" s="35">
        <v>474825</v>
      </c>
      <c r="G807" s="35"/>
      <c r="H807" s="35">
        <v>474825</v>
      </c>
      <c r="I807" s="35"/>
      <c r="J807" s="35">
        <v>474825</v>
      </c>
    </row>
    <row r="808" spans="1:10" ht="15.75" customHeight="1">
      <c r="A808" s="15" t="s">
        <v>771</v>
      </c>
      <c r="B808" s="9"/>
      <c r="C808" s="30" t="s">
        <v>772</v>
      </c>
      <c r="D808" s="21">
        <v>50000</v>
      </c>
      <c r="E808" s="21"/>
      <c r="F808" s="21">
        <v>50000</v>
      </c>
      <c r="G808" s="21"/>
      <c r="H808" s="21">
        <v>50000</v>
      </c>
      <c r="I808" s="21">
        <v>-10000</v>
      </c>
      <c r="J808" s="126">
        <f aca="true" t="shared" si="53" ref="J808:J857">H808+I808</f>
        <v>40000</v>
      </c>
    </row>
    <row r="809" spans="1:10" ht="51.75" customHeight="1">
      <c r="A809" s="15"/>
      <c r="B809" s="15">
        <v>100</v>
      </c>
      <c r="C809" s="30" t="s">
        <v>77</v>
      </c>
      <c r="D809" s="21">
        <v>50000</v>
      </c>
      <c r="E809" s="21"/>
      <c r="F809" s="21">
        <v>50000</v>
      </c>
      <c r="G809" s="21"/>
      <c r="H809" s="21">
        <v>50000</v>
      </c>
      <c r="I809" s="21">
        <v>-10000</v>
      </c>
      <c r="J809" s="126">
        <f t="shared" si="53"/>
        <v>40000</v>
      </c>
    </row>
    <row r="810" spans="1:10" ht="21.75" customHeight="1">
      <c r="A810" s="15" t="s">
        <v>773</v>
      </c>
      <c r="B810" s="15"/>
      <c r="C810" s="72" t="s">
        <v>774</v>
      </c>
      <c r="D810" s="21">
        <f>D811+D812</f>
        <v>1044638</v>
      </c>
      <c r="E810" s="21"/>
      <c r="F810" s="21">
        <f>F811+F812</f>
        <v>1044638</v>
      </c>
      <c r="G810" s="21">
        <f>G811+G812</f>
        <v>-3000</v>
      </c>
      <c r="H810" s="126">
        <f aca="true" t="shared" si="54" ref="H810:H857">F810+G810</f>
        <v>1041638</v>
      </c>
      <c r="I810" s="21">
        <f>I811+I812</f>
        <v>27252.04</v>
      </c>
      <c r="J810" s="126">
        <f t="shared" si="53"/>
        <v>1068890.04</v>
      </c>
    </row>
    <row r="811" spans="1:10" ht="46.5" customHeight="1">
      <c r="A811" s="15"/>
      <c r="B811" s="61" t="s">
        <v>769</v>
      </c>
      <c r="C811" s="72" t="s">
        <v>770</v>
      </c>
      <c r="D811" s="126">
        <v>961788</v>
      </c>
      <c r="E811" s="126"/>
      <c r="F811" s="126">
        <v>961788</v>
      </c>
      <c r="G811" s="126"/>
      <c r="H811" s="126">
        <f t="shared" si="54"/>
        <v>961788</v>
      </c>
      <c r="I811" s="126"/>
      <c r="J811" s="126">
        <f t="shared" si="53"/>
        <v>961788</v>
      </c>
    </row>
    <row r="812" spans="1:10" ht="24" customHeight="1">
      <c r="A812" s="15"/>
      <c r="B812" s="37" t="s">
        <v>94</v>
      </c>
      <c r="C812" s="22" t="s">
        <v>23</v>
      </c>
      <c r="D812" s="126">
        <v>82850</v>
      </c>
      <c r="E812" s="126"/>
      <c r="F812" s="126">
        <v>82850</v>
      </c>
      <c r="G812" s="126">
        <v>-3000</v>
      </c>
      <c r="H812" s="126">
        <f t="shared" si="54"/>
        <v>79850</v>
      </c>
      <c r="I812" s="46">
        <v>27252.04</v>
      </c>
      <c r="J812" s="126">
        <f t="shared" si="53"/>
        <v>107102.04000000001</v>
      </c>
    </row>
    <row r="813" spans="1:10" ht="38.25" customHeight="1">
      <c r="A813" s="27" t="s">
        <v>775</v>
      </c>
      <c r="B813" s="27"/>
      <c r="C813" s="28" t="s">
        <v>776</v>
      </c>
      <c r="D813" s="29">
        <f>D814+D817+D821+D827+D829+D833+D836+D838+D850+D852+D854+D856+D842+D846+D860+D862+D878+D823</f>
        <v>42052939.81</v>
      </c>
      <c r="E813" s="29">
        <f>E814+E817+E821+E827+E829+E833+E836+E838+E850+E852+E854+E856+E842+E846+E860+E862+E878+E823</f>
        <v>2000700</v>
      </c>
      <c r="F813" s="29">
        <f aca="true" t="shared" si="55" ref="F813:F857">D813+E813</f>
        <v>44053639.81</v>
      </c>
      <c r="G813" s="29">
        <f>G814+G817+G821+G827+G829+G833+G836+G838+G850+G852+G854+G856+G842+G846+G860+G862+G872+G823+G865+G876+G867+G870+G858+G874</f>
        <v>897273.67</v>
      </c>
      <c r="H813" s="29">
        <f t="shared" si="54"/>
        <v>44950913.480000004</v>
      </c>
      <c r="I813" s="29">
        <f>I814+I817+I821+I827+I829+I833+I836+I838+I850+I852+I854+I856+I842+I846+I860+I862+I872+I823+I865+I876+I867+I870+I858+I874</f>
        <v>309698.44</v>
      </c>
      <c r="J813" s="29">
        <f t="shared" si="53"/>
        <v>45260611.92</v>
      </c>
    </row>
    <row r="814" spans="1:10" ht="25.5" customHeight="1">
      <c r="A814" s="15" t="s">
        <v>777</v>
      </c>
      <c r="B814" s="15"/>
      <c r="C814" s="30" t="s">
        <v>778</v>
      </c>
      <c r="D814" s="35">
        <f>D815+D816</f>
        <v>10106900</v>
      </c>
      <c r="E814" s="35"/>
      <c r="F814" s="35">
        <f t="shared" si="55"/>
        <v>10106900</v>
      </c>
      <c r="G814" s="35">
        <f>G816</f>
        <v>290000</v>
      </c>
      <c r="H814" s="35">
        <f t="shared" si="54"/>
        <v>10396900</v>
      </c>
      <c r="I814" s="35">
        <f>I816</f>
        <v>0</v>
      </c>
      <c r="J814" s="35">
        <f t="shared" si="53"/>
        <v>10396900</v>
      </c>
    </row>
    <row r="815" spans="1:10" ht="51" customHeight="1">
      <c r="A815" s="15"/>
      <c r="B815" s="15">
        <v>100</v>
      </c>
      <c r="C815" s="30" t="s">
        <v>77</v>
      </c>
      <c r="D815" s="35">
        <v>9806900</v>
      </c>
      <c r="E815" s="35"/>
      <c r="F815" s="35">
        <f t="shared" si="55"/>
        <v>9806900</v>
      </c>
      <c r="G815" s="35"/>
      <c r="H815" s="35">
        <f t="shared" si="54"/>
        <v>9806900</v>
      </c>
      <c r="I815" s="35"/>
      <c r="J815" s="35">
        <f t="shared" si="53"/>
        <v>9806900</v>
      </c>
    </row>
    <row r="816" spans="1:10" ht="25.5" customHeight="1">
      <c r="A816" s="15"/>
      <c r="B816" s="37" t="s">
        <v>94</v>
      </c>
      <c r="C816" s="22" t="s">
        <v>23</v>
      </c>
      <c r="D816" s="35">
        <v>300000</v>
      </c>
      <c r="E816" s="35"/>
      <c r="F816" s="35">
        <f t="shared" si="55"/>
        <v>300000</v>
      </c>
      <c r="G816" s="35">
        <v>290000</v>
      </c>
      <c r="H816" s="35">
        <f t="shared" si="54"/>
        <v>590000</v>
      </c>
      <c r="I816" s="35"/>
      <c r="J816" s="35">
        <f t="shared" si="53"/>
        <v>590000</v>
      </c>
    </row>
    <row r="817" spans="1:10" ht="25.5" customHeight="1">
      <c r="A817" s="15" t="s">
        <v>779</v>
      </c>
      <c r="B817" s="15"/>
      <c r="C817" s="30" t="s">
        <v>780</v>
      </c>
      <c r="D817" s="64">
        <f>D818+D819+D820</f>
        <v>11286700</v>
      </c>
      <c r="E817" s="64">
        <f>E818+E819</f>
        <v>2000000</v>
      </c>
      <c r="F817" s="35">
        <f t="shared" si="55"/>
        <v>13286700</v>
      </c>
      <c r="G817" s="64">
        <f>G818+G819</f>
        <v>0</v>
      </c>
      <c r="H817" s="35">
        <f t="shared" si="54"/>
        <v>13286700</v>
      </c>
      <c r="I817" s="64">
        <f>I818+I819</f>
        <v>0</v>
      </c>
      <c r="J817" s="35">
        <f t="shared" si="53"/>
        <v>13286700</v>
      </c>
    </row>
    <row r="818" spans="1:10" ht="48.75" customHeight="1">
      <c r="A818" s="15"/>
      <c r="B818" s="15">
        <v>100</v>
      </c>
      <c r="C818" s="30" t="s">
        <v>77</v>
      </c>
      <c r="D818" s="46">
        <v>7792151</v>
      </c>
      <c r="E818" s="46">
        <v>1178700</v>
      </c>
      <c r="F818" s="35">
        <f t="shared" si="55"/>
        <v>8970851</v>
      </c>
      <c r="G818" s="46"/>
      <c r="H818" s="35">
        <f t="shared" si="54"/>
        <v>8970851</v>
      </c>
      <c r="I818" s="46"/>
      <c r="J818" s="35">
        <f t="shared" si="53"/>
        <v>8970851</v>
      </c>
    </row>
    <row r="819" spans="1:10" ht="25.5" customHeight="1">
      <c r="A819" s="15"/>
      <c r="B819" s="37" t="s">
        <v>94</v>
      </c>
      <c r="C819" s="22" t="s">
        <v>23</v>
      </c>
      <c r="D819" s="46">
        <v>3170637</v>
      </c>
      <c r="E819" s="46">
        <v>821300</v>
      </c>
      <c r="F819" s="35">
        <f t="shared" si="55"/>
        <v>3991937</v>
      </c>
      <c r="G819" s="46"/>
      <c r="H819" s="35">
        <f t="shared" si="54"/>
        <v>3991937</v>
      </c>
      <c r="I819" s="46"/>
      <c r="J819" s="35">
        <f t="shared" si="53"/>
        <v>3991937</v>
      </c>
    </row>
    <row r="820" spans="1:10" ht="12.75" customHeight="1">
      <c r="A820" s="15"/>
      <c r="B820" s="15">
        <v>800</v>
      </c>
      <c r="C820" s="30" t="s">
        <v>257</v>
      </c>
      <c r="D820" s="35">
        <v>323912</v>
      </c>
      <c r="E820" s="35"/>
      <c r="F820" s="35">
        <f t="shared" si="55"/>
        <v>323912</v>
      </c>
      <c r="G820" s="35"/>
      <c r="H820" s="35">
        <f t="shared" si="54"/>
        <v>323912</v>
      </c>
      <c r="I820" s="35"/>
      <c r="J820" s="35">
        <f t="shared" si="53"/>
        <v>323912</v>
      </c>
    </row>
    <row r="821" spans="1:10" ht="38.25" customHeight="1">
      <c r="A821" s="15" t="s">
        <v>781</v>
      </c>
      <c r="B821" s="9"/>
      <c r="C821" s="30" t="s">
        <v>782</v>
      </c>
      <c r="D821" s="21">
        <f>D822</f>
        <v>1140000</v>
      </c>
      <c r="E821" s="21"/>
      <c r="F821" s="35">
        <f t="shared" si="55"/>
        <v>1140000</v>
      </c>
      <c r="G821" s="21"/>
      <c r="H821" s="35">
        <f t="shared" si="54"/>
        <v>1140000</v>
      </c>
      <c r="I821" s="21">
        <f>I822</f>
        <v>0</v>
      </c>
      <c r="J821" s="35">
        <f t="shared" si="53"/>
        <v>1140000</v>
      </c>
    </row>
    <row r="822" spans="1:10" ht="28.5" customHeight="1">
      <c r="A822" s="9"/>
      <c r="B822" s="37" t="s">
        <v>94</v>
      </c>
      <c r="C822" s="22" t="s">
        <v>23</v>
      </c>
      <c r="D822" s="21">
        <v>1140000</v>
      </c>
      <c r="E822" s="21"/>
      <c r="F822" s="35">
        <f t="shared" si="55"/>
        <v>1140000</v>
      </c>
      <c r="G822" s="21"/>
      <c r="H822" s="35">
        <f t="shared" si="54"/>
        <v>1140000</v>
      </c>
      <c r="I822" s="21"/>
      <c r="J822" s="35">
        <f t="shared" si="53"/>
        <v>1140000</v>
      </c>
    </row>
    <row r="823" spans="1:10" ht="29.25" customHeight="1">
      <c r="A823" s="32" t="s">
        <v>783</v>
      </c>
      <c r="B823" s="15"/>
      <c r="C823" s="30" t="s">
        <v>784</v>
      </c>
      <c r="D823" s="21">
        <f>D825+D826</f>
        <v>236506.81</v>
      </c>
      <c r="E823" s="46">
        <f>E825+E826</f>
        <v>419135.42</v>
      </c>
      <c r="F823" s="35">
        <f t="shared" si="55"/>
        <v>655642.23</v>
      </c>
      <c r="G823" s="46">
        <f>G825+G826</f>
        <v>78000</v>
      </c>
      <c r="H823" s="35">
        <f t="shared" si="54"/>
        <v>733642.23</v>
      </c>
      <c r="I823" s="46">
        <f>I825+I826</f>
        <v>105584.87</v>
      </c>
      <c r="J823" s="35">
        <f t="shared" si="53"/>
        <v>839227.1</v>
      </c>
    </row>
    <row r="824" spans="1:10" ht="36" customHeight="1" hidden="1">
      <c r="A824" s="61"/>
      <c r="B824" s="15">
        <v>100</v>
      </c>
      <c r="C824" s="30" t="s">
        <v>77</v>
      </c>
      <c r="D824" s="21"/>
      <c r="E824" s="46"/>
      <c r="F824" s="35">
        <f t="shared" si="55"/>
        <v>0</v>
      </c>
      <c r="G824" s="46"/>
      <c r="H824" s="35">
        <f t="shared" si="54"/>
        <v>0</v>
      </c>
      <c r="I824" s="46"/>
      <c r="J824" s="35">
        <f t="shared" si="53"/>
        <v>0</v>
      </c>
    </row>
    <row r="825" spans="1:10" ht="28.5" customHeight="1">
      <c r="A825" s="32"/>
      <c r="B825" s="37" t="s">
        <v>94</v>
      </c>
      <c r="C825" s="22" t="s">
        <v>23</v>
      </c>
      <c r="D825" s="21">
        <v>220875.84</v>
      </c>
      <c r="E825" s="17">
        <v>397869.69</v>
      </c>
      <c r="F825" s="35">
        <f t="shared" si="55"/>
        <v>618745.53</v>
      </c>
      <c r="G825" s="17"/>
      <c r="H825" s="35">
        <f t="shared" si="54"/>
        <v>618745.53</v>
      </c>
      <c r="I825" s="17">
        <v>66072.36</v>
      </c>
      <c r="J825" s="35">
        <f t="shared" si="53"/>
        <v>684817.89</v>
      </c>
    </row>
    <row r="826" spans="1:10" ht="20.25" customHeight="1">
      <c r="A826" s="32"/>
      <c r="B826" s="15">
        <v>800</v>
      </c>
      <c r="C826" s="72" t="s">
        <v>257</v>
      </c>
      <c r="D826" s="21">
        <v>15630.97</v>
      </c>
      <c r="E826" s="17">
        <v>21265.73</v>
      </c>
      <c r="F826" s="35">
        <f t="shared" si="55"/>
        <v>36896.7</v>
      </c>
      <c r="G826" s="17">
        <v>78000</v>
      </c>
      <c r="H826" s="35">
        <f t="shared" si="54"/>
        <v>114896.7</v>
      </c>
      <c r="I826" s="17">
        <v>39512.51</v>
      </c>
      <c r="J826" s="35">
        <f t="shared" si="53"/>
        <v>154409.21</v>
      </c>
    </row>
    <row r="827" spans="1:10" ht="20.25" customHeight="1">
      <c r="A827" s="32" t="s">
        <v>785</v>
      </c>
      <c r="B827" s="15"/>
      <c r="C827" s="30" t="s">
        <v>786</v>
      </c>
      <c r="D827" s="21">
        <f>D828</f>
        <v>100000</v>
      </c>
      <c r="E827" s="21"/>
      <c r="F827" s="35">
        <f t="shared" si="55"/>
        <v>100000</v>
      </c>
      <c r="G827" s="21"/>
      <c r="H827" s="35">
        <f t="shared" si="54"/>
        <v>100000</v>
      </c>
      <c r="I827" s="21"/>
      <c r="J827" s="35">
        <f t="shared" si="53"/>
        <v>100000</v>
      </c>
    </row>
    <row r="828" spans="1:10" ht="25.5" customHeight="1">
      <c r="A828" s="9"/>
      <c r="B828" s="37" t="s">
        <v>94</v>
      </c>
      <c r="C828" s="22" t="s">
        <v>23</v>
      </c>
      <c r="D828" s="21">
        <v>100000</v>
      </c>
      <c r="E828" s="21"/>
      <c r="F828" s="35">
        <f t="shared" si="55"/>
        <v>100000</v>
      </c>
      <c r="G828" s="21"/>
      <c r="H828" s="35">
        <f t="shared" si="54"/>
        <v>100000</v>
      </c>
      <c r="I828" s="21"/>
      <c r="J828" s="35">
        <f t="shared" si="53"/>
        <v>100000</v>
      </c>
    </row>
    <row r="829" spans="1:10" ht="27.75" customHeight="1">
      <c r="A829" s="32" t="s">
        <v>787</v>
      </c>
      <c r="B829" s="15"/>
      <c r="C829" s="30" t="s">
        <v>788</v>
      </c>
      <c r="D829" s="21">
        <f>D830</f>
        <v>210000</v>
      </c>
      <c r="E829" s="21"/>
      <c r="F829" s="35">
        <f t="shared" si="55"/>
        <v>210000</v>
      </c>
      <c r="G829" s="21"/>
      <c r="H829" s="35">
        <f t="shared" si="54"/>
        <v>210000</v>
      </c>
      <c r="I829" s="21"/>
      <c r="J829" s="35">
        <f t="shared" si="53"/>
        <v>210000</v>
      </c>
    </row>
    <row r="830" spans="1:10" ht="20.25" customHeight="1">
      <c r="A830" s="9"/>
      <c r="B830" s="15">
        <v>800</v>
      </c>
      <c r="C830" s="30" t="s">
        <v>257</v>
      </c>
      <c r="D830" s="21">
        <v>210000</v>
      </c>
      <c r="E830" s="21"/>
      <c r="F830" s="35">
        <f t="shared" si="55"/>
        <v>210000</v>
      </c>
      <c r="G830" s="21"/>
      <c r="H830" s="35">
        <f t="shared" si="54"/>
        <v>210000</v>
      </c>
      <c r="I830" s="21"/>
      <c r="J830" s="35">
        <f t="shared" si="53"/>
        <v>210000</v>
      </c>
    </row>
    <row r="831" spans="1:10" ht="20.25" customHeight="1" hidden="1">
      <c r="A831" s="32" t="s">
        <v>789</v>
      </c>
      <c r="B831" s="15"/>
      <c r="C831" s="30" t="s">
        <v>790</v>
      </c>
      <c r="D831" s="21"/>
      <c r="F831" s="35">
        <f t="shared" si="55"/>
        <v>0</v>
      </c>
      <c r="H831" s="35">
        <f t="shared" si="54"/>
        <v>0</v>
      </c>
      <c r="J831" s="35">
        <f t="shared" si="53"/>
        <v>0</v>
      </c>
    </row>
    <row r="832" spans="1:10" ht="27.75" customHeight="1" hidden="1">
      <c r="A832" s="32"/>
      <c r="B832" s="15">
        <v>200</v>
      </c>
      <c r="C832" s="30" t="s">
        <v>23</v>
      </c>
      <c r="D832" s="21"/>
      <c r="F832" s="35">
        <f t="shared" si="55"/>
        <v>0</v>
      </c>
      <c r="H832" s="35">
        <f t="shared" si="54"/>
        <v>0</v>
      </c>
      <c r="J832" s="35">
        <f t="shared" si="53"/>
        <v>0</v>
      </c>
    </row>
    <row r="833" spans="1:10" ht="24.75" customHeight="1">
      <c r="A833" s="32" t="s">
        <v>791</v>
      </c>
      <c r="B833" s="15"/>
      <c r="C833" s="30" t="s">
        <v>792</v>
      </c>
      <c r="D833" s="21">
        <f>D835+D834</f>
        <v>89800</v>
      </c>
      <c r="E833" s="21"/>
      <c r="F833" s="35">
        <f t="shared" si="55"/>
        <v>89800</v>
      </c>
      <c r="G833" s="21"/>
      <c r="H833" s="35">
        <f t="shared" si="54"/>
        <v>89800</v>
      </c>
      <c r="I833" s="21">
        <f>I835</f>
        <v>1221</v>
      </c>
      <c r="J833" s="35">
        <f t="shared" si="53"/>
        <v>91021</v>
      </c>
    </row>
    <row r="834" spans="1:10" ht="49.5" customHeight="1">
      <c r="A834" s="32"/>
      <c r="B834" s="15">
        <v>100</v>
      </c>
      <c r="C834" s="72" t="s">
        <v>770</v>
      </c>
      <c r="D834" s="21">
        <v>4800</v>
      </c>
      <c r="E834" s="21"/>
      <c r="F834" s="35">
        <f t="shared" si="55"/>
        <v>4800</v>
      </c>
      <c r="G834" s="21"/>
      <c r="H834" s="35">
        <f t="shared" si="54"/>
        <v>4800</v>
      </c>
      <c r="I834" s="21"/>
      <c r="J834" s="35">
        <f t="shared" si="53"/>
        <v>4800</v>
      </c>
    </row>
    <row r="835" spans="1:10" ht="24.75" customHeight="1">
      <c r="A835" s="9"/>
      <c r="B835" s="37" t="s">
        <v>94</v>
      </c>
      <c r="C835" s="22" t="s">
        <v>23</v>
      </c>
      <c r="D835" s="21">
        <v>85000</v>
      </c>
      <c r="E835" s="21"/>
      <c r="F835" s="35">
        <f t="shared" si="55"/>
        <v>85000</v>
      </c>
      <c r="G835" s="21"/>
      <c r="H835" s="35">
        <f t="shared" si="54"/>
        <v>85000</v>
      </c>
      <c r="I835" s="21">
        <v>1221</v>
      </c>
      <c r="J835" s="35">
        <f t="shared" si="53"/>
        <v>86221</v>
      </c>
    </row>
    <row r="836" spans="1:10" ht="24.75" customHeight="1">
      <c r="A836" s="32" t="s">
        <v>793</v>
      </c>
      <c r="B836" s="15"/>
      <c r="C836" s="30" t="s">
        <v>794</v>
      </c>
      <c r="D836" s="21">
        <f>D837</f>
        <v>30000</v>
      </c>
      <c r="E836" s="21"/>
      <c r="F836" s="35">
        <f t="shared" si="55"/>
        <v>30000</v>
      </c>
      <c r="G836" s="21"/>
      <c r="H836" s="35">
        <f t="shared" si="54"/>
        <v>30000</v>
      </c>
      <c r="I836" s="21"/>
      <c r="J836" s="35">
        <f t="shared" si="53"/>
        <v>30000</v>
      </c>
    </row>
    <row r="837" spans="1:10" ht="27.75" customHeight="1">
      <c r="A837" s="9"/>
      <c r="B837" s="37" t="s">
        <v>94</v>
      </c>
      <c r="C837" s="22" t="s">
        <v>23</v>
      </c>
      <c r="D837" s="21">
        <v>30000</v>
      </c>
      <c r="E837" s="21"/>
      <c r="F837" s="35">
        <f t="shared" si="55"/>
        <v>30000</v>
      </c>
      <c r="G837" s="21"/>
      <c r="H837" s="35">
        <f t="shared" si="54"/>
        <v>30000</v>
      </c>
      <c r="I837" s="21"/>
      <c r="J837" s="35">
        <f t="shared" si="53"/>
        <v>30000</v>
      </c>
    </row>
    <row r="838" spans="1:10" ht="39.75" customHeight="1">
      <c r="A838" s="32" t="s">
        <v>795</v>
      </c>
      <c r="B838" s="15"/>
      <c r="C838" s="30" t="s">
        <v>796</v>
      </c>
      <c r="D838" s="21">
        <f>D839</f>
        <v>306000</v>
      </c>
      <c r="E838" s="21"/>
      <c r="F838" s="35">
        <f t="shared" si="55"/>
        <v>306000</v>
      </c>
      <c r="G838" s="21">
        <f>G840</f>
        <v>94807.39</v>
      </c>
      <c r="H838" s="35">
        <f t="shared" si="54"/>
        <v>400807.39</v>
      </c>
      <c r="I838" s="21">
        <f>I840+I839</f>
        <v>254292.57</v>
      </c>
      <c r="J838" s="35">
        <f t="shared" si="53"/>
        <v>655099.96</v>
      </c>
    </row>
    <row r="839" spans="1:10" ht="51" customHeight="1">
      <c r="A839" s="32"/>
      <c r="B839" s="61" t="s">
        <v>769</v>
      </c>
      <c r="C839" s="72" t="s">
        <v>770</v>
      </c>
      <c r="D839" s="21">
        <v>306000</v>
      </c>
      <c r="E839" s="21"/>
      <c r="F839" s="127">
        <f t="shared" si="55"/>
        <v>306000</v>
      </c>
      <c r="G839" s="91"/>
      <c r="H839" s="35">
        <f t="shared" si="54"/>
        <v>306000</v>
      </c>
      <c r="I839" s="91">
        <v>254292.57</v>
      </c>
      <c r="J839" s="35">
        <f t="shared" si="53"/>
        <v>560292.5700000001</v>
      </c>
    </row>
    <row r="840" spans="1:10" ht="26.25" customHeight="1">
      <c r="A840" s="32"/>
      <c r="B840" s="37" t="s">
        <v>94</v>
      </c>
      <c r="C840" s="22" t="s">
        <v>23</v>
      </c>
      <c r="D840" s="21"/>
      <c r="F840" s="127">
        <f t="shared" si="55"/>
        <v>0</v>
      </c>
      <c r="G840" s="128">
        <v>94807.39</v>
      </c>
      <c r="H840" s="35">
        <f t="shared" si="54"/>
        <v>94807.39</v>
      </c>
      <c r="I840" s="128"/>
      <c r="J840" s="35">
        <f t="shared" si="53"/>
        <v>94807.39</v>
      </c>
    </row>
    <row r="841" spans="1:10" ht="7.5" customHeight="1" hidden="1">
      <c r="A841" s="9"/>
      <c r="B841" s="61" t="s">
        <v>439</v>
      </c>
      <c r="C841" s="72" t="s">
        <v>257</v>
      </c>
      <c r="D841" s="21"/>
      <c r="F841" s="127">
        <f t="shared" si="55"/>
        <v>0</v>
      </c>
      <c r="G841" s="128"/>
      <c r="H841" s="35">
        <f t="shared" si="54"/>
        <v>0</v>
      </c>
      <c r="I841" s="128"/>
      <c r="J841" s="35">
        <f t="shared" si="53"/>
        <v>0</v>
      </c>
    </row>
    <row r="842" spans="1:10" ht="38.25" customHeight="1">
      <c r="A842" s="32" t="s">
        <v>797</v>
      </c>
      <c r="B842" s="61"/>
      <c r="C842" s="30" t="s">
        <v>798</v>
      </c>
      <c r="D842" s="35">
        <f>D843+D844+D845</f>
        <v>4632300</v>
      </c>
      <c r="E842" s="35"/>
      <c r="F842" s="35">
        <f t="shared" si="55"/>
        <v>4632300</v>
      </c>
      <c r="G842" s="35"/>
      <c r="H842" s="35">
        <f t="shared" si="54"/>
        <v>4632300</v>
      </c>
      <c r="I842" s="35"/>
      <c r="J842" s="35">
        <f t="shared" si="53"/>
        <v>4632300</v>
      </c>
    </row>
    <row r="843" spans="1:10" ht="51" customHeight="1">
      <c r="A843" s="32"/>
      <c r="B843" s="61" t="s">
        <v>769</v>
      </c>
      <c r="C843" s="72" t="s">
        <v>770</v>
      </c>
      <c r="D843" s="35">
        <v>4211100</v>
      </c>
      <c r="E843" s="35"/>
      <c r="F843" s="35">
        <f t="shared" si="55"/>
        <v>4211100</v>
      </c>
      <c r="G843" s="35"/>
      <c r="H843" s="35">
        <f t="shared" si="54"/>
        <v>4211100</v>
      </c>
      <c r="I843" s="35"/>
      <c r="J843" s="35">
        <f t="shared" si="53"/>
        <v>4211100</v>
      </c>
    </row>
    <row r="844" spans="1:10" ht="25.5" customHeight="1">
      <c r="A844" s="32"/>
      <c r="B844" s="37" t="s">
        <v>94</v>
      </c>
      <c r="C844" s="22" t="s">
        <v>23</v>
      </c>
      <c r="D844" s="35">
        <v>421200</v>
      </c>
      <c r="E844" s="35"/>
      <c r="F844" s="35">
        <f t="shared" si="55"/>
        <v>421200</v>
      </c>
      <c r="G844" s="35"/>
      <c r="H844" s="35">
        <f t="shared" si="54"/>
        <v>421200</v>
      </c>
      <c r="I844" s="35"/>
      <c r="J844" s="35">
        <f t="shared" si="53"/>
        <v>421200</v>
      </c>
    </row>
    <row r="845" spans="1:10" ht="14.25" customHeight="1">
      <c r="A845" s="129"/>
      <c r="B845" s="61" t="s">
        <v>439</v>
      </c>
      <c r="C845" s="72" t="s">
        <v>257</v>
      </c>
      <c r="D845" s="35">
        <v>0</v>
      </c>
      <c r="E845" s="35"/>
      <c r="F845" s="35">
        <f t="shared" si="55"/>
        <v>0</v>
      </c>
      <c r="G845" s="35"/>
      <c r="H845" s="35">
        <f t="shared" si="54"/>
        <v>0</v>
      </c>
      <c r="I845" s="35"/>
      <c r="J845" s="35">
        <f t="shared" si="53"/>
        <v>0</v>
      </c>
    </row>
    <row r="846" spans="1:10" ht="14.25" customHeight="1">
      <c r="A846" s="32" t="s">
        <v>799</v>
      </c>
      <c r="B846" s="61"/>
      <c r="C846" s="72" t="s">
        <v>800</v>
      </c>
      <c r="D846" s="35">
        <f>D847+D848+D849</f>
        <v>6237700</v>
      </c>
      <c r="E846" s="35"/>
      <c r="F846" s="35">
        <f t="shared" si="55"/>
        <v>6237700</v>
      </c>
      <c r="G846" s="35"/>
      <c r="H846" s="35">
        <f t="shared" si="54"/>
        <v>6237700</v>
      </c>
      <c r="I846" s="35"/>
      <c r="J846" s="35">
        <f t="shared" si="53"/>
        <v>6237700</v>
      </c>
    </row>
    <row r="847" spans="1:10" ht="48" customHeight="1">
      <c r="A847" s="32"/>
      <c r="B847" s="61" t="s">
        <v>769</v>
      </c>
      <c r="C847" s="72" t="s">
        <v>770</v>
      </c>
      <c r="D847" s="35">
        <v>4033000</v>
      </c>
      <c r="E847" s="35"/>
      <c r="F847" s="35">
        <f t="shared" si="55"/>
        <v>4033000</v>
      </c>
      <c r="G847" s="35"/>
      <c r="H847" s="35">
        <f t="shared" si="54"/>
        <v>4033000</v>
      </c>
      <c r="I847" s="35"/>
      <c r="J847" s="35">
        <f t="shared" si="53"/>
        <v>4033000</v>
      </c>
    </row>
    <row r="848" spans="1:10" ht="24" customHeight="1">
      <c r="A848" s="32"/>
      <c r="B848" s="37" t="s">
        <v>94</v>
      </c>
      <c r="C848" s="22" t="s">
        <v>23</v>
      </c>
      <c r="D848" s="35">
        <v>1971500</v>
      </c>
      <c r="E848" s="35"/>
      <c r="F848" s="35">
        <f t="shared" si="55"/>
        <v>1971500</v>
      </c>
      <c r="G848" s="35"/>
      <c r="H848" s="35">
        <f t="shared" si="54"/>
        <v>1971500</v>
      </c>
      <c r="I848" s="35"/>
      <c r="J848" s="35">
        <f t="shared" si="53"/>
        <v>1971500</v>
      </c>
    </row>
    <row r="849" spans="1:10" ht="14.25" customHeight="1">
      <c r="A849" s="9"/>
      <c r="B849" s="61" t="s">
        <v>439</v>
      </c>
      <c r="C849" s="72" t="s">
        <v>257</v>
      </c>
      <c r="D849" s="35">
        <v>233200</v>
      </c>
      <c r="E849" s="35"/>
      <c r="F849" s="35">
        <f t="shared" si="55"/>
        <v>233200</v>
      </c>
      <c r="G849" s="35"/>
      <c r="H849" s="35">
        <f t="shared" si="54"/>
        <v>233200</v>
      </c>
      <c r="I849" s="35"/>
      <c r="J849" s="35">
        <f t="shared" si="53"/>
        <v>233200</v>
      </c>
    </row>
    <row r="850" spans="1:10" ht="24.75" customHeight="1">
      <c r="A850" s="32" t="s">
        <v>801</v>
      </c>
      <c r="B850" s="15"/>
      <c r="C850" s="30" t="s">
        <v>802</v>
      </c>
      <c r="D850" s="21">
        <f>D851</f>
        <v>100000</v>
      </c>
      <c r="E850" s="21"/>
      <c r="F850" s="35">
        <f t="shared" si="55"/>
        <v>100000</v>
      </c>
      <c r="G850" s="21"/>
      <c r="H850" s="35">
        <f t="shared" si="54"/>
        <v>100000</v>
      </c>
      <c r="I850" s="21"/>
      <c r="J850" s="35">
        <f t="shared" si="53"/>
        <v>100000</v>
      </c>
    </row>
    <row r="851" spans="1:10" ht="26.25" customHeight="1">
      <c r="A851" s="9"/>
      <c r="B851" s="37" t="s">
        <v>94</v>
      </c>
      <c r="C851" s="22" t="s">
        <v>23</v>
      </c>
      <c r="D851" s="21">
        <v>100000</v>
      </c>
      <c r="E851" s="21"/>
      <c r="F851" s="35">
        <f t="shared" si="55"/>
        <v>100000</v>
      </c>
      <c r="G851" s="21"/>
      <c r="H851" s="35">
        <f t="shared" si="54"/>
        <v>100000</v>
      </c>
      <c r="I851" s="21"/>
      <c r="J851" s="35">
        <f t="shared" si="53"/>
        <v>100000</v>
      </c>
    </row>
    <row r="852" spans="1:10" ht="27" customHeight="1">
      <c r="A852" s="32" t="s">
        <v>803</v>
      </c>
      <c r="B852" s="15"/>
      <c r="C852" s="30" t="s">
        <v>804</v>
      </c>
      <c r="D852" s="35">
        <f>D853</f>
        <v>300000</v>
      </c>
      <c r="E852" s="35"/>
      <c r="F852" s="35">
        <f t="shared" si="55"/>
        <v>300000</v>
      </c>
      <c r="G852" s="35"/>
      <c r="H852" s="35">
        <f t="shared" si="54"/>
        <v>300000</v>
      </c>
      <c r="I852" s="35"/>
      <c r="J852" s="35">
        <f t="shared" si="53"/>
        <v>300000</v>
      </c>
    </row>
    <row r="853" spans="1:10" ht="15.75" customHeight="1">
      <c r="A853" s="9"/>
      <c r="B853" s="15">
        <v>800</v>
      </c>
      <c r="C853" s="30" t="s">
        <v>257</v>
      </c>
      <c r="D853" s="35">
        <v>300000</v>
      </c>
      <c r="E853" s="35"/>
      <c r="F853" s="35">
        <f t="shared" si="55"/>
        <v>300000</v>
      </c>
      <c r="G853" s="35"/>
      <c r="H853" s="35">
        <f t="shared" si="54"/>
        <v>300000</v>
      </c>
      <c r="I853" s="35"/>
      <c r="J853" s="35">
        <f t="shared" si="53"/>
        <v>300000</v>
      </c>
    </row>
    <row r="854" spans="1:10" ht="28.5" customHeight="1">
      <c r="A854" s="32" t="s">
        <v>805</v>
      </c>
      <c r="B854" s="15"/>
      <c r="C854" s="30" t="s">
        <v>806</v>
      </c>
      <c r="D854" s="35">
        <f>D855</f>
        <v>1260700</v>
      </c>
      <c r="E854" s="35"/>
      <c r="F854" s="35">
        <f t="shared" si="55"/>
        <v>1260700</v>
      </c>
      <c r="G854" s="35"/>
      <c r="H854" s="35">
        <f t="shared" si="54"/>
        <v>1260700</v>
      </c>
      <c r="I854" s="35"/>
      <c r="J854" s="35">
        <f t="shared" si="53"/>
        <v>1260700</v>
      </c>
    </row>
    <row r="855" spans="1:10" ht="18.75" customHeight="1">
      <c r="A855" s="32"/>
      <c r="B855" s="15">
        <v>800</v>
      </c>
      <c r="C855" s="30" t="s">
        <v>257</v>
      </c>
      <c r="D855" s="35">
        <v>1260700</v>
      </c>
      <c r="E855" s="35"/>
      <c r="F855" s="35">
        <f t="shared" si="55"/>
        <v>1260700</v>
      </c>
      <c r="G855" s="130"/>
      <c r="H855" s="35">
        <f t="shared" si="54"/>
        <v>1260700</v>
      </c>
      <c r="I855" s="130"/>
      <c r="J855" s="35">
        <f t="shared" si="53"/>
        <v>1260700</v>
      </c>
    </row>
    <row r="856" spans="1:10" ht="24.75" customHeight="1">
      <c r="A856" s="15" t="s">
        <v>807</v>
      </c>
      <c r="B856" s="9"/>
      <c r="C856" s="30" t="s">
        <v>808</v>
      </c>
      <c r="D856" s="21">
        <f>D857</f>
        <v>3634000</v>
      </c>
      <c r="E856" s="21">
        <f>E857</f>
        <v>700</v>
      </c>
      <c r="F856" s="131">
        <f t="shared" si="55"/>
        <v>3634700</v>
      </c>
      <c r="G856" s="21">
        <f>G857</f>
        <v>0</v>
      </c>
      <c r="H856" s="132">
        <f t="shared" si="54"/>
        <v>3634700</v>
      </c>
      <c r="I856" s="21">
        <f>I857</f>
        <v>0</v>
      </c>
      <c r="J856" s="132">
        <f t="shared" si="53"/>
        <v>3634700</v>
      </c>
    </row>
    <row r="857" spans="1:10" ht="21" customHeight="1">
      <c r="A857" s="9"/>
      <c r="B857" s="15">
        <v>300</v>
      </c>
      <c r="C857" s="30" t="s">
        <v>119</v>
      </c>
      <c r="D857" s="21">
        <v>3634000</v>
      </c>
      <c r="E857" s="21">
        <v>700</v>
      </c>
      <c r="F857" s="131">
        <f t="shared" si="55"/>
        <v>3634700</v>
      </c>
      <c r="G857" s="21"/>
      <c r="H857" s="133">
        <f t="shared" si="54"/>
        <v>3634700</v>
      </c>
      <c r="I857" s="21"/>
      <c r="J857" s="133">
        <f t="shared" si="53"/>
        <v>3634700</v>
      </c>
    </row>
    <row r="858" spans="1:10" ht="39" customHeight="1">
      <c r="A858" s="79" t="s">
        <v>809</v>
      </c>
      <c r="B858" s="26"/>
      <c r="C858" s="23" t="s">
        <v>810</v>
      </c>
      <c r="D858" s="46"/>
      <c r="E858" s="46"/>
      <c r="F858" s="46"/>
      <c r="G858" s="46">
        <f>G859</f>
        <v>33641.18</v>
      </c>
      <c r="H858" s="46">
        <f>G858</f>
        <v>33641.18</v>
      </c>
      <c r="I858" s="46">
        <f>I859</f>
        <v>0</v>
      </c>
      <c r="J858" s="46">
        <f>I858</f>
        <v>0</v>
      </c>
    </row>
    <row r="859" spans="1:10" ht="25.5" customHeight="1">
      <c r="A859" s="134"/>
      <c r="B859" s="26">
        <v>200</v>
      </c>
      <c r="C859" s="23" t="s">
        <v>501</v>
      </c>
      <c r="D859" s="46"/>
      <c r="E859" s="46"/>
      <c r="F859" s="46"/>
      <c r="G859" s="46">
        <v>33641.18</v>
      </c>
      <c r="H859" s="46">
        <f>G859</f>
        <v>33641.18</v>
      </c>
      <c r="I859" s="46"/>
      <c r="J859" s="46">
        <f>I859</f>
        <v>0</v>
      </c>
    </row>
    <row r="860" spans="1:10" ht="24.75" customHeight="1">
      <c r="A860" s="32" t="s">
        <v>811</v>
      </c>
      <c r="B860" s="37"/>
      <c r="C860" s="135" t="s">
        <v>812</v>
      </c>
      <c r="D860" s="21">
        <f>D861</f>
        <v>97596</v>
      </c>
      <c r="E860" s="21"/>
      <c r="F860" s="35">
        <f>D860+E860</f>
        <v>97596</v>
      </c>
      <c r="G860" s="50"/>
      <c r="H860" s="35">
        <f>F860+G860</f>
        <v>97596</v>
      </c>
      <c r="I860" s="50"/>
      <c r="J860" s="35">
        <f aca="true" t="shared" si="56" ref="J860:J919">H860+I860</f>
        <v>97596</v>
      </c>
    </row>
    <row r="861" spans="1:10" ht="27" customHeight="1">
      <c r="A861" s="32"/>
      <c r="B861" s="37" t="s">
        <v>94</v>
      </c>
      <c r="C861" s="22" t="s">
        <v>23</v>
      </c>
      <c r="D861" s="21">
        <v>97596</v>
      </c>
      <c r="E861" s="21"/>
      <c r="F861" s="35">
        <f>D861+E861</f>
        <v>97596</v>
      </c>
      <c r="G861" s="21"/>
      <c r="H861" s="35">
        <f>F861+G861</f>
        <v>97596</v>
      </c>
      <c r="I861" s="21"/>
      <c r="J861" s="35">
        <f t="shared" si="56"/>
        <v>97596</v>
      </c>
    </row>
    <row r="862" spans="1:10" ht="26.25" customHeight="1">
      <c r="A862" s="32" t="s">
        <v>813</v>
      </c>
      <c r="B862" s="37"/>
      <c r="C862" s="135" t="s">
        <v>814</v>
      </c>
      <c r="D862" s="21">
        <f>D863</f>
        <v>1107500</v>
      </c>
      <c r="E862" s="36">
        <f>E863</f>
        <v>-419135.42</v>
      </c>
      <c r="F862" s="35">
        <f>D862+E862</f>
        <v>688364.5800000001</v>
      </c>
      <c r="G862" s="36">
        <f>G863</f>
        <v>0</v>
      </c>
      <c r="H862" s="35">
        <f>F862+G862</f>
        <v>688364.5800000001</v>
      </c>
      <c r="I862" s="36">
        <f>I863+I864</f>
        <v>-51400</v>
      </c>
      <c r="J862" s="35">
        <f t="shared" si="56"/>
        <v>636964.5800000001</v>
      </c>
    </row>
    <row r="863" spans="1:10" ht="25.5" customHeight="1">
      <c r="A863" s="32"/>
      <c r="B863" s="37" t="s">
        <v>94</v>
      </c>
      <c r="C863" s="22" t="s">
        <v>23</v>
      </c>
      <c r="D863" s="21">
        <v>1107500</v>
      </c>
      <c r="E863" s="36">
        <v>-419135.42</v>
      </c>
      <c r="F863" s="35">
        <f>D863+E863</f>
        <v>688364.5800000001</v>
      </c>
      <c r="G863" s="36"/>
      <c r="H863" s="35">
        <f>F863+G863</f>
        <v>688364.5800000001</v>
      </c>
      <c r="I863" s="36">
        <v>-259877</v>
      </c>
      <c r="J863" s="35">
        <f t="shared" si="56"/>
        <v>428487.5800000001</v>
      </c>
    </row>
    <row r="864" spans="1:10" ht="25.5" customHeight="1">
      <c r="A864" s="32"/>
      <c r="B864" s="37" t="s">
        <v>438</v>
      </c>
      <c r="C864" s="30" t="s">
        <v>72</v>
      </c>
      <c r="D864" s="21"/>
      <c r="E864" s="36"/>
      <c r="F864" s="35"/>
      <c r="G864" s="36"/>
      <c r="H864" s="35"/>
      <c r="I864" s="36">
        <v>208477</v>
      </c>
      <c r="J864" s="35">
        <f t="shared" si="56"/>
        <v>208477</v>
      </c>
    </row>
    <row r="865" spans="1:10" ht="37.5" customHeight="1">
      <c r="A865" s="32" t="s">
        <v>815</v>
      </c>
      <c r="B865" s="15"/>
      <c r="C865" s="30" t="s">
        <v>816</v>
      </c>
      <c r="D865" s="21"/>
      <c r="E865" s="36"/>
      <c r="F865" s="35"/>
      <c r="G865" s="36">
        <f>G866</f>
        <v>14000</v>
      </c>
      <c r="H865" s="35">
        <f aca="true" t="shared" si="57" ref="H865:H919">F865+G865</f>
        <v>14000</v>
      </c>
      <c r="I865" s="36">
        <f>I866</f>
        <v>0</v>
      </c>
      <c r="J865" s="35">
        <f t="shared" si="56"/>
        <v>14000</v>
      </c>
    </row>
    <row r="866" spans="1:10" ht="19.5" customHeight="1">
      <c r="A866" s="9"/>
      <c r="B866" s="15">
        <v>800</v>
      </c>
      <c r="C866" s="30" t="s">
        <v>257</v>
      </c>
      <c r="D866" s="21"/>
      <c r="E866" s="36"/>
      <c r="F866" s="35"/>
      <c r="G866" s="36">
        <v>14000</v>
      </c>
      <c r="H866" s="35">
        <f t="shared" si="57"/>
        <v>14000</v>
      </c>
      <c r="I866" s="36"/>
      <c r="J866" s="35">
        <f t="shared" si="56"/>
        <v>14000</v>
      </c>
    </row>
    <row r="867" spans="1:10" ht="20.25" customHeight="1">
      <c r="A867" s="79" t="s">
        <v>817</v>
      </c>
      <c r="B867" s="33"/>
      <c r="C867" s="30" t="s">
        <v>818</v>
      </c>
      <c r="D867" s="21"/>
      <c r="E867" s="36"/>
      <c r="F867" s="35"/>
      <c r="G867" s="36">
        <f>G868+G869</f>
        <v>252398</v>
      </c>
      <c r="H867" s="35">
        <f t="shared" si="57"/>
        <v>252398</v>
      </c>
      <c r="I867" s="36">
        <f>I868+I869</f>
        <v>0</v>
      </c>
      <c r="J867" s="35">
        <f t="shared" si="56"/>
        <v>252398</v>
      </c>
    </row>
    <row r="868" spans="1:10" ht="31.5" customHeight="1">
      <c r="A868" s="79"/>
      <c r="B868" s="33" t="s">
        <v>94</v>
      </c>
      <c r="C868" s="22" t="s">
        <v>23</v>
      </c>
      <c r="D868" s="21"/>
      <c r="E868" s="36"/>
      <c r="F868" s="35"/>
      <c r="G868" s="36">
        <v>246798</v>
      </c>
      <c r="H868" s="35">
        <f t="shared" si="57"/>
        <v>246798</v>
      </c>
      <c r="I868" s="36"/>
      <c r="J868" s="35">
        <f t="shared" si="56"/>
        <v>246798</v>
      </c>
    </row>
    <row r="869" spans="1:10" ht="20.25" customHeight="1">
      <c r="A869" s="9"/>
      <c r="B869" s="15">
        <v>800</v>
      </c>
      <c r="C869" s="30" t="s">
        <v>257</v>
      </c>
      <c r="D869" s="21"/>
      <c r="E869" s="36"/>
      <c r="F869" s="35"/>
      <c r="G869" s="36">
        <v>5600</v>
      </c>
      <c r="H869" s="35">
        <f t="shared" si="57"/>
        <v>5600</v>
      </c>
      <c r="I869" s="36"/>
      <c r="J869" s="35">
        <f t="shared" si="56"/>
        <v>5600</v>
      </c>
    </row>
    <row r="870" spans="1:10" ht="28.5" customHeight="1">
      <c r="A870" s="79" t="s">
        <v>819</v>
      </c>
      <c r="B870" s="84"/>
      <c r="C870" s="23" t="s">
        <v>820</v>
      </c>
      <c r="D870" s="21"/>
      <c r="E870" s="36"/>
      <c r="F870" s="35"/>
      <c r="G870" s="36">
        <f>G871</f>
        <v>0.12</v>
      </c>
      <c r="H870" s="35">
        <f t="shared" si="57"/>
        <v>0.12</v>
      </c>
      <c r="I870" s="36">
        <f>I871</f>
        <v>0</v>
      </c>
      <c r="J870" s="35">
        <f t="shared" si="56"/>
        <v>0.12</v>
      </c>
    </row>
    <row r="871" spans="1:10" ht="32.25" customHeight="1">
      <c r="A871" s="79"/>
      <c r="B871" s="33" t="s">
        <v>94</v>
      </c>
      <c r="C871" s="22" t="s">
        <v>23</v>
      </c>
      <c r="D871" s="21"/>
      <c r="E871" s="36"/>
      <c r="F871" s="35"/>
      <c r="G871" s="36">
        <v>0.12</v>
      </c>
      <c r="H871" s="35">
        <f t="shared" si="57"/>
        <v>0.12</v>
      </c>
      <c r="I871" s="36"/>
      <c r="J871" s="35">
        <f t="shared" si="56"/>
        <v>0.12</v>
      </c>
    </row>
    <row r="872" spans="1:10" ht="37.5" customHeight="1">
      <c r="A872" s="79" t="s">
        <v>821</v>
      </c>
      <c r="B872" s="84"/>
      <c r="C872" s="30" t="s">
        <v>822</v>
      </c>
      <c r="D872" s="21"/>
      <c r="E872" s="36"/>
      <c r="F872" s="35"/>
      <c r="G872" s="36">
        <f>G873</f>
        <v>60326.4</v>
      </c>
      <c r="H872" s="35">
        <f t="shared" si="57"/>
        <v>60326.4</v>
      </c>
      <c r="I872" s="36">
        <f>I873</f>
        <v>0</v>
      </c>
      <c r="J872" s="35">
        <f t="shared" si="56"/>
        <v>60326.4</v>
      </c>
    </row>
    <row r="873" spans="1:10" ht="29.25" customHeight="1">
      <c r="A873" s="79"/>
      <c r="B873" s="33" t="s">
        <v>94</v>
      </c>
      <c r="C873" s="22" t="s">
        <v>23</v>
      </c>
      <c r="D873" s="21"/>
      <c r="E873" s="36"/>
      <c r="F873" s="35"/>
      <c r="G873" s="36">
        <v>60326.4</v>
      </c>
      <c r="H873" s="35">
        <f t="shared" si="57"/>
        <v>60326.4</v>
      </c>
      <c r="I873" s="36"/>
      <c r="J873" s="35">
        <f t="shared" si="56"/>
        <v>60326.4</v>
      </c>
    </row>
    <row r="874" spans="1:10" ht="30" customHeight="1">
      <c r="A874" s="79" t="s">
        <v>823</v>
      </c>
      <c r="B874" s="84"/>
      <c r="C874" s="30" t="s">
        <v>824</v>
      </c>
      <c r="D874" s="21"/>
      <c r="E874" s="36"/>
      <c r="F874" s="35"/>
      <c r="G874" s="36">
        <f>G875</f>
        <v>73082.5</v>
      </c>
      <c r="H874" s="35">
        <f t="shared" si="57"/>
        <v>73082.5</v>
      </c>
      <c r="I874" s="36">
        <f>I875</f>
        <v>0</v>
      </c>
      <c r="J874" s="35">
        <f t="shared" si="56"/>
        <v>73082.5</v>
      </c>
    </row>
    <row r="875" spans="1:10" ht="31.5" customHeight="1">
      <c r="A875" s="79"/>
      <c r="B875" s="33" t="s">
        <v>94</v>
      </c>
      <c r="C875" s="22" t="s">
        <v>23</v>
      </c>
      <c r="D875" s="21"/>
      <c r="E875" s="36"/>
      <c r="F875" s="35"/>
      <c r="G875" s="35">
        <v>73082.5</v>
      </c>
      <c r="H875" s="130">
        <f t="shared" si="57"/>
        <v>73082.5</v>
      </c>
      <c r="I875" s="130"/>
      <c r="J875" s="130">
        <f t="shared" si="56"/>
        <v>73082.5</v>
      </c>
    </row>
    <row r="876" spans="1:10" ht="36" customHeight="1">
      <c r="A876" s="32" t="s">
        <v>825</v>
      </c>
      <c r="B876" s="15"/>
      <c r="C876" s="30" t="s">
        <v>826</v>
      </c>
      <c r="D876" s="21">
        <v>0</v>
      </c>
      <c r="F876" s="131">
        <f aca="true" t="shared" si="58" ref="F876:F919">D876+E876</f>
        <v>0</v>
      </c>
      <c r="G876" s="136">
        <f>G877</f>
        <v>1018.08</v>
      </c>
      <c r="H876" s="35">
        <f t="shared" si="57"/>
        <v>1018.08</v>
      </c>
      <c r="I876" s="137">
        <f>I877</f>
        <v>0</v>
      </c>
      <c r="J876" s="35">
        <f t="shared" si="56"/>
        <v>1018.08</v>
      </c>
    </row>
    <row r="877" spans="1:10" ht="31.5" customHeight="1">
      <c r="A877" s="32"/>
      <c r="B877" s="37" t="s">
        <v>94</v>
      </c>
      <c r="C877" s="40" t="s">
        <v>23</v>
      </c>
      <c r="D877" s="21">
        <v>0</v>
      </c>
      <c r="F877" s="131">
        <f t="shared" si="58"/>
        <v>0</v>
      </c>
      <c r="G877" s="136">
        <v>1018.08</v>
      </c>
      <c r="H877" s="35">
        <f t="shared" si="57"/>
        <v>1018.08</v>
      </c>
      <c r="I877" s="138"/>
      <c r="J877" s="35">
        <f t="shared" si="56"/>
        <v>1018.08</v>
      </c>
    </row>
    <row r="878" spans="1:10" ht="39.75" customHeight="1">
      <c r="A878" s="15" t="s">
        <v>827</v>
      </c>
      <c r="B878" s="9"/>
      <c r="C878" s="30" t="s">
        <v>828</v>
      </c>
      <c r="D878" s="21">
        <v>1177237</v>
      </c>
      <c r="E878" s="21"/>
      <c r="F878" s="35">
        <f t="shared" si="58"/>
        <v>1177237</v>
      </c>
      <c r="G878" s="21"/>
      <c r="H878" s="139">
        <f t="shared" si="57"/>
        <v>1177237</v>
      </c>
      <c r="I878" s="50"/>
      <c r="J878" s="139">
        <f t="shared" si="56"/>
        <v>1177237</v>
      </c>
    </row>
    <row r="879" spans="1:10" ht="30.75" customHeight="1">
      <c r="A879" s="15"/>
      <c r="B879" s="32">
        <v>200</v>
      </c>
      <c r="C879" s="22" t="s">
        <v>23</v>
      </c>
      <c r="D879" s="21">
        <v>1177237</v>
      </c>
      <c r="E879" s="21"/>
      <c r="F879" s="35">
        <f t="shared" si="58"/>
        <v>1177237</v>
      </c>
      <c r="G879" s="21"/>
      <c r="H879" s="35">
        <f t="shared" si="57"/>
        <v>1177237</v>
      </c>
      <c r="I879" s="21"/>
      <c r="J879" s="35">
        <f t="shared" si="56"/>
        <v>1177237</v>
      </c>
    </row>
    <row r="880" spans="1:10" ht="35.25" customHeight="1">
      <c r="A880" s="27" t="s">
        <v>829</v>
      </c>
      <c r="B880" s="27"/>
      <c r="C880" s="28" t="s">
        <v>830</v>
      </c>
      <c r="D880" s="29">
        <f>D881+D884+D886+D889++D892+D895+D897+D905+D910+D912+D914+D916+D918+D923+D935+D943+D939</f>
        <v>7492741.64</v>
      </c>
      <c r="E880" s="29">
        <f>E881+E884+E886+E889++E892+E895+E897+E905+E910+E912+E914+E916+E918+E923+E935+E943+E939+E928</f>
        <v>1216363.68</v>
      </c>
      <c r="F880" s="29">
        <f t="shared" si="58"/>
        <v>8709105.32</v>
      </c>
      <c r="G880" s="29">
        <f>G881+G884+G886+G889++G892+G895+G897+G905+G910+G912+G914+G916+G918+G923+G935+G943+G939+G928</f>
        <v>-1000000.61</v>
      </c>
      <c r="H880" s="29">
        <f t="shared" si="57"/>
        <v>7709104.71</v>
      </c>
      <c r="I880" s="29">
        <f>I881+I884+I886+I889++I892+I895+I897+I905+I910+I912+I914+I916+I918+I923+I935+I943+I939+I928</f>
        <v>635020.79</v>
      </c>
      <c r="J880" s="29">
        <f t="shared" si="56"/>
        <v>8344125.5</v>
      </c>
    </row>
    <row r="881" spans="1:10" ht="30.75" customHeight="1">
      <c r="A881" s="15" t="s">
        <v>831</v>
      </c>
      <c r="B881" s="9"/>
      <c r="C881" s="30" t="s">
        <v>832</v>
      </c>
      <c r="D881" s="35">
        <f>D882</f>
        <v>1119000</v>
      </c>
      <c r="E881" s="35"/>
      <c r="F881" s="35">
        <f t="shared" si="58"/>
        <v>1119000</v>
      </c>
      <c r="G881" s="35"/>
      <c r="H881" s="35">
        <f t="shared" si="57"/>
        <v>1119000</v>
      </c>
      <c r="I881" s="35"/>
      <c r="J881" s="35">
        <f t="shared" si="56"/>
        <v>1119000</v>
      </c>
    </row>
    <row r="882" spans="1:10" ht="36.75" customHeight="1">
      <c r="A882" s="15"/>
      <c r="B882" s="15">
        <v>100</v>
      </c>
      <c r="C882" s="30" t="s">
        <v>77</v>
      </c>
      <c r="D882" s="35">
        <v>1119000</v>
      </c>
      <c r="E882" s="35"/>
      <c r="F882" s="35">
        <f t="shared" si="58"/>
        <v>1119000</v>
      </c>
      <c r="G882" s="35"/>
      <c r="H882" s="35">
        <f t="shared" si="57"/>
        <v>1119000</v>
      </c>
      <c r="I882" s="35"/>
      <c r="J882" s="35">
        <f t="shared" si="56"/>
        <v>1119000</v>
      </c>
    </row>
    <row r="883" spans="1:10" ht="27.75" customHeight="1" hidden="1">
      <c r="A883" s="15"/>
      <c r="B883" s="37" t="s">
        <v>94</v>
      </c>
      <c r="C883" s="34" t="s">
        <v>95</v>
      </c>
      <c r="D883" s="35">
        <v>0</v>
      </c>
      <c r="F883" s="35">
        <f t="shared" si="58"/>
        <v>0</v>
      </c>
      <c r="H883" s="35">
        <f t="shared" si="57"/>
        <v>0</v>
      </c>
      <c r="J883" s="35">
        <f t="shared" si="56"/>
        <v>0</v>
      </c>
    </row>
    <row r="884" spans="1:10" ht="38.25" customHeight="1">
      <c r="A884" s="15" t="s">
        <v>833</v>
      </c>
      <c r="B884" s="15"/>
      <c r="C884" s="30" t="s">
        <v>834</v>
      </c>
      <c r="D884" s="35" t="s">
        <v>835</v>
      </c>
      <c r="E884" s="35"/>
      <c r="F884" s="35">
        <f t="shared" si="58"/>
        <v>341100</v>
      </c>
      <c r="G884" s="35"/>
      <c r="H884" s="35">
        <f t="shared" si="57"/>
        <v>341100</v>
      </c>
      <c r="I884" s="35"/>
      <c r="J884" s="35">
        <f t="shared" si="56"/>
        <v>341100</v>
      </c>
    </row>
    <row r="885" spans="1:10" ht="25.5" customHeight="1">
      <c r="A885" s="15"/>
      <c r="B885" s="37" t="s">
        <v>94</v>
      </c>
      <c r="C885" s="22" t="s">
        <v>23</v>
      </c>
      <c r="D885" s="35" t="s">
        <v>835</v>
      </c>
      <c r="E885" s="35"/>
      <c r="F885" s="35">
        <f t="shared" si="58"/>
        <v>341100</v>
      </c>
      <c r="G885" s="35"/>
      <c r="H885" s="35">
        <f t="shared" si="57"/>
        <v>341100</v>
      </c>
      <c r="I885" s="35"/>
      <c r="J885" s="35">
        <f t="shared" si="56"/>
        <v>341100</v>
      </c>
    </row>
    <row r="886" spans="1:10" ht="25.5" customHeight="1">
      <c r="A886" s="15" t="s">
        <v>836</v>
      </c>
      <c r="B886" s="15"/>
      <c r="C886" s="30" t="s">
        <v>837</v>
      </c>
      <c r="D886" s="35">
        <f>D887+D888</f>
        <v>65700</v>
      </c>
      <c r="E886" s="35"/>
      <c r="F886" s="35">
        <f t="shared" si="58"/>
        <v>65700</v>
      </c>
      <c r="G886" s="35"/>
      <c r="H886" s="35">
        <f t="shared" si="57"/>
        <v>65700</v>
      </c>
      <c r="I886" s="35"/>
      <c r="J886" s="35">
        <f t="shared" si="56"/>
        <v>65700</v>
      </c>
    </row>
    <row r="887" spans="1:10" ht="48" customHeight="1">
      <c r="A887" s="15"/>
      <c r="B887" s="15">
        <v>100</v>
      </c>
      <c r="C887" s="30" t="s">
        <v>77</v>
      </c>
      <c r="D887" s="140">
        <v>28503</v>
      </c>
      <c r="E887" s="140"/>
      <c r="F887" s="35">
        <f t="shared" si="58"/>
        <v>28503</v>
      </c>
      <c r="G887" s="140"/>
      <c r="H887" s="35">
        <f t="shared" si="57"/>
        <v>28503</v>
      </c>
      <c r="I887" s="140"/>
      <c r="J887" s="35">
        <f t="shared" si="56"/>
        <v>28503</v>
      </c>
    </row>
    <row r="888" spans="1:10" ht="27" customHeight="1">
      <c r="A888" s="15"/>
      <c r="B888" s="37" t="s">
        <v>94</v>
      </c>
      <c r="C888" s="22" t="s">
        <v>23</v>
      </c>
      <c r="D888" s="35">
        <v>37197</v>
      </c>
      <c r="E888" s="35"/>
      <c r="F888" s="35">
        <f t="shared" si="58"/>
        <v>37197</v>
      </c>
      <c r="G888" s="35"/>
      <c r="H888" s="35">
        <f t="shared" si="57"/>
        <v>37197</v>
      </c>
      <c r="I888" s="35"/>
      <c r="J888" s="35">
        <f t="shared" si="56"/>
        <v>37197</v>
      </c>
    </row>
    <row r="889" spans="1:10" ht="31.5" customHeight="1">
      <c r="A889" s="15" t="s">
        <v>838</v>
      </c>
      <c r="B889" s="15"/>
      <c r="C889" s="30" t="s">
        <v>839</v>
      </c>
      <c r="D889" s="35">
        <f>D890</f>
        <v>80900</v>
      </c>
      <c r="E889" s="35"/>
      <c r="F889" s="35">
        <f t="shared" si="58"/>
        <v>80900</v>
      </c>
      <c r="G889" s="35"/>
      <c r="H889" s="35">
        <f t="shared" si="57"/>
        <v>80900</v>
      </c>
      <c r="I889" s="35"/>
      <c r="J889" s="35">
        <f t="shared" si="56"/>
        <v>80900</v>
      </c>
    </row>
    <row r="890" spans="1:10" ht="48" customHeight="1">
      <c r="A890" s="15"/>
      <c r="B890" s="15">
        <v>100</v>
      </c>
      <c r="C890" s="30" t="s">
        <v>77</v>
      </c>
      <c r="D890" s="35">
        <v>80900</v>
      </c>
      <c r="E890" s="35"/>
      <c r="F890" s="35">
        <f t="shared" si="58"/>
        <v>80900</v>
      </c>
      <c r="G890" s="35"/>
      <c r="H890" s="35">
        <f t="shared" si="57"/>
        <v>80900</v>
      </c>
      <c r="I890" s="35"/>
      <c r="J890" s="35">
        <f t="shared" si="56"/>
        <v>80900</v>
      </c>
    </row>
    <row r="891" spans="1:10" ht="33" customHeight="1" hidden="1">
      <c r="A891" s="15"/>
      <c r="B891" s="37" t="s">
        <v>94</v>
      </c>
      <c r="C891" s="34" t="s">
        <v>95</v>
      </c>
      <c r="D891" s="35"/>
      <c r="F891" s="35">
        <f t="shared" si="58"/>
        <v>0</v>
      </c>
      <c r="H891" s="35">
        <f t="shared" si="57"/>
        <v>0</v>
      </c>
      <c r="J891" s="35">
        <f t="shared" si="56"/>
        <v>0</v>
      </c>
    </row>
    <row r="892" spans="1:10" ht="56.25" customHeight="1">
      <c r="A892" s="15" t="s">
        <v>840</v>
      </c>
      <c r="B892" s="15"/>
      <c r="C892" s="30" t="s">
        <v>841</v>
      </c>
      <c r="D892" s="35">
        <f>D893</f>
        <v>544400</v>
      </c>
      <c r="E892" s="35"/>
      <c r="F892" s="35">
        <f t="shared" si="58"/>
        <v>544400</v>
      </c>
      <c r="G892" s="35"/>
      <c r="H892" s="35">
        <f t="shared" si="57"/>
        <v>544400</v>
      </c>
      <c r="I892" s="35"/>
      <c r="J892" s="35">
        <f t="shared" si="56"/>
        <v>544400</v>
      </c>
    </row>
    <row r="893" spans="1:10" ht="39" customHeight="1">
      <c r="A893" s="15"/>
      <c r="B893" s="15">
        <v>100</v>
      </c>
      <c r="C893" s="30" t="s">
        <v>77</v>
      </c>
      <c r="D893" s="35">
        <v>544400</v>
      </c>
      <c r="E893" s="35"/>
      <c r="F893" s="35">
        <f t="shared" si="58"/>
        <v>544400</v>
      </c>
      <c r="G893" s="35"/>
      <c r="H893" s="35">
        <f t="shared" si="57"/>
        <v>544400</v>
      </c>
      <c r="I893" s="35"/>
      <c r="J893" s="35">
        <f t="shared" si="56"/>
        <v>544400</v>
      </c>
    </row>
    <row r="894" spans="1:10" ht="30" customHeight="1" hidden="1">
      <c r="A894" s="15"/>
      <c r="B894" s="37" t="s">
        <v>94</v>
      </c>
      <c r="C894" s="34" t="s">
        <v>95</v>
      </c>
      <c r="D894" s="35"/>
      <c r="F894" s="35">
        <f t="shared" si="58"/>
        <v>0</v>
      </c>
      <c r="H894" s="35">
        <f t="shared" si="57"/>
        <v>0</v>
      </c>
      <c r="J894" s="35">
        <f t="shared" si="56"/>
        <v>0</v>
      </c>
    </row>
    <row r="895" spans="1:10" ht="20.25" customHeight="1">
      <c r="A895" s="141" t="s">
        <v>842</v>
      </c>
      <c r="B895" s="142"/>
      <c r="C895" s="143" t="s">
        <v>843</v>
      </c>
      <c r="D895" s="35">
        <f>D896</f>
        <v>2400</v>
      </c>
      <c r="E895" s="35"/>
      <c r="F895" s="35">
        <f t="shared" si="58"/>
        <v>2400</v>
      </c>
      <c r="G895" s="35"/>
      <c r="H895" s="35">
        <f t="shared" si="57"/>
        <v>2400</v>
      </c>
      <c r="I895" s="35"/>
      <c r="J895" s="35">
        <f t="shared" si="56"/>
        <v>2400</v>
      </c>
    </row>
    <row r="896" spans="1:10" ht="30.75" customHeight="1">
      <c r="A896" s="15"/>
      <c r="B896" s="37" t="s">
        <v>94</v>
      </c>
      <c r="C896" s="22" t="s">
        <v>23</v>
      </c>
      <c r="D896" s="35">
        <v>2400</v>
      </c>
      <c r="E896" s="35"/>
      <c r="F896" s="35">
        <f t="shared" si="58"/>
        <v>2400</v>
      </c>
      <c r="G896" s="35"/>
      <c r="H896" s="35">
        <f t="shared" si="57"/>
        <v>2400</v>
      </c>
      <c r="I896" s="35"/>
      <c r="J896" s="35">
        <f t="shared" si="56"/>
        <v>2400</v>
      </c>
    </row>
    <row r="897" spans="1:10" ht="38.25" customHeight="1">
      <c r="A897" s="15" t="s">
        <v>844</v>
      </c>
      <c r="B897" s="15"/>
      <c r="C897" s="30" t="s">
        <v>845</v>
      </c>
      <c r="D897" s="35">
        <f>D898+D899</f>
        <v>14500</v>
      </c>
      <c r="E897" s="35"/>
      <c r="F897" s="35">
        <f t="shared" si="58"/>
        <v>14500</v>
      </c>
      <c r="G897" s="35"/>
      <c r="H897" s="35">
        <f t="shared" si="57"/>
        <v>14500</v>
      </c>
      <c r="I897" s="35"/>
      <c r="J897" s="35">
        <f t="shared" si="56"/>
        <v>14500</v>
      </c>
    </row>
    <row r="898" spans="1:10" ht="49.5" customHeight="1">
      <c r="A898" s="15"/>
      <c r="B898" s="15">
        <v>100</v>
      </c>
      <c r="C898" s="30" t="s">
        <v>77</v>
      </c>
      <c r="D898" s="35">
        <v>14500</v>
      </c>
      <c r="E898" s="35"/>
      <c r="F898" s="35">
        <f t="shared" si="58"/>
        <v>14500</v>
      </c>
      <c r="G898" s="35"/>
      <c r="H898" s="35">
        <f t="shared" si="57"/>
        <v>14500</v>
      </c>
      <c r="I898" s="35"/>
      <c r="J898" s="35">
        <f t="shared" si="56"/>
        <v>14500</v>
      </c>
    </row>
    <row r="899" spans="1:10" ht="32.25" customHeight="1" hidden="1">
      <c r="A899" s="15"/>
      <c r="B899" s="37" t="s">
        <v>94</v>
      </c>
      <c r="C899" s="34" t="s">
        <v>95</v>
      </c>
      <c r="D899" s="35">
        <v>0</v>
      </c>
      <c r="F899" s="35">
        <f t="shared" si="58"/>
        <v>0</v>
      </c>
      <c r="H899" s="35">
        <f t="shared" si="57"/>
        <v>0</v>
      </c>
      <c r="J899" s="35">
        <f t="shared" si="56"/>
        <v>0</v>
      </c>
    </row>
    <row r="900" spans="1:10" ht="12.75" customHeight="1" hidden="1">
      <c r="A900" s="15" t="s">
        <v>846</v>
      </c>
      <c r="B900" s="15"/>
      <c r="C900" s="30" t="s">
        <v>847</v>
      </c>
      <c r="D900" s="21">
        <f>D901</f>
        <v>0</v>
      </c>
      <c r="F900" s="35">
        <f t="shared" si="58"/>
        <v>0</v>
      </c>
      <c r="H900" s="35">
        <f t="shared" si="57"/>
        <v>0</v>
      </c>
      <c r="J900" s="35">
        <f t="shared" si="56"/>
        <v>0</v>
      </c>
    </row>
    <row r="901" spans="1:10" ht="39" customHeight="1" hidden="1">
      <c r="A901" s="15"/>
      <c r="B901" s="15">
        <v>100</v>
      </c>
      <c r="C901" s="30" t="s">
        <v>77</v>
      </c>
      <c r="D901" s="21">
        <v>0</v>
      </c>
      <c r="F901" s="35">
        <f t="shared" si="58"/>
        <v>0</v>
      </c>
      <c r="H901" s="35">
        <f t="shared" si="57"/>
        <v>0</v>
      </c>
      <c r="J901" s="35">
        <f t="shared" si="56"/>
        <v>0</v>
      </c>
    </row>
    <row r="902" spans="1:10" ht="24.75" customHeight="1" hidden="1">
      <c r="A902" s="15"/>
      <c r="B902" s="15">
        <v>200</v>
      </c>
      <c r="C902" s="30" t="s">
        <v>95</v>
      </c>
      <c r="D902" s="21"/>
      <c r="F902" s="35">
        <f t="shared" si="58"/>
        <v>0</v>
      </c>
      <c r="H902" s="35">
        <f t="shared" si="57"/>
        <v>0</v>
      </c>
      <c r="J902" s="35">
        <f t="shared" si="56"/>
        <v>0</v>
      </c>
    </row>
    <row r="903" spans="1:10" ht="39.75" customHeight="1" hidden="1">
      <c r="A903" s="15" t="s">
        <v>848</v>
      </c>
      <c r="B903" s="15"/>
      <c r="C903" s="30" t="s">
        <v>849</v>
      </c>
      <c r="D903" s="21">
        <f>D904</f>
        <v>0</v>
      </c>
      <c r="F903" s="35">
        <f t="shared" si="58"/>
        <v>0</v>
      </c>
      <c r="H903" s="35">
        <f t="shared" si="57"/>
        <v>0</v>
      </c>
      <c r="J903" s="35">
        <f t="shared" si="56"/>
        <v>0</v>
      </c>
    </row>
    <row r="904" spans="1:10" ht="0.75" customHeight="1" hidden="1">
      <c r="A904" s="144"/>
      <c r="B904" s="15">
        <v>200</v>
      </c>
      <c r="C904" s="30" t="s">
        <v>95</v>
      </c>
      <c r="D904" s="21">
        <v>0</v>
      </c>
      <c r="F904" s="35">
        <f t="shared" si="58"/>
        <v>0</v>
      </c>
      <c r="H904" s="35">
        <f t="shared" si="57"/>
        <v>0</v>
      </c>
      <c r="J904" s="35">
        <f t="shared" si="56"/>
        <v>0</v>
      </c>
    </row>
    <row r="905" spans="1:10" ht="54" customHeight="1">
      <c r="A905" s="15" t="s">
        <v>850</v>
      </c>
      <c r="B905" s="145"/>
      <c r="C905" s="30" t="s">
        <v>851</v>
      </c>
      <c r="D905" s="21">
        <f>D906</f>
        <v>82300</v>
      </c>
      <c r="E905" s="21"/>
      <c r="F905" s="35">
        <f t="shared" si="58"/>
        <v>82300</v>
      </c>
      <c r="G905" s="21"/>
      <c r="H905" s="35">
        <f t="shared" si="57"/>
        <v>82300</v>
      </c>
      <c r="I905" s="21"/>
      <c r="J905" s="35">
        <f t="shared" si="56"/>
        <v>82300</v>
      </c>
    </row>
    <row r="906" spans="1:10" ht="47.25" customHeight="1">
      <c r="A906" s="15"/>
      <c r="B906" s="145">
        <v>100</v>
      </c>
      <c r="C906" s="30" t="s">
        <v>77</v>
      </c>
      <c r="D906" s="21">
        <v>82300</v>
      </c>
      <c r="E906" s="21"/>
      <c r="F906" s="35">
        <f t="shared" si="58"/>
        <v>82300</v>
      </c>
      <c r="G906" s="21"/>
      <c r="H906" s="35">
        <f t="shared" si="57"/>
        <v>82300</v>
      </c>
      <c r="I906" s="21"/>
      <c r="J906" s="35">
        <f t="shared" si="56"/>
        <v>82300</v>
      </c>
    </row>
    <row r="907" spans="1:10" ht="44.25" customHeight="1" hidden="1">
      <c r="A907" s="15"/>
      <c r="B907" s="145"/>
      <c r="C907" s="30" t="s">
        <v>852</v>
      </c>
      <c r="D907" s="21">
        <v>0</v>
      </c>
      <c r="F907" s="35">
        <f t="shared" si="58"/>
        <v>0</v>
      </c>
      <c r="H907" s="35">
        <f t="shared" si="57"/>
        <v>0</v>
      </c>
      <c r="J907" s="35">
        <f t="shared" si="56"/>
        <v>0</v>
      </c>
    </row>
    <row r="908" spans="1:10" ht="31.5" customHeight="1" hidden="1">
      <c r="A908" s="15" t="s">
        <v>853</v>
      </c>
      <c r="B908" s="145"/>
      <c r="C908" s="30" t="s">
        <v>132</v>
      </c>
      <c r="D908" s="21">
        <f>D909</f>
        <v>7500</v>
      </c>
      <c r="F908" s="35">
        <f t="shared" si="58"/>
        <v>7500</v>
      </c>
      <c r="H908" s="35">
        <f t="shared" si="57"/>
        <v>7500</v>
      </c>
      <c r="J908" s="35">
        <f t="shared" si="56"/>
        <v>7500</v>
      </c>
    </row>
    <row r="909" spans="1:10" ht="20.25" customHeight="1" hidden="1">
      <c r="A909" s="15"/>
      <c r="B909" s="146" t="s">
        <v>854</v>
      </c>
      <c r="C909" s="72" t="s">
        <v>855</v>
      </c>
      <c r="D909" s="21">
        <v>7500</v>
      </c>
      <c r="F909" s="35">
        <f t="shared" si="58"/>
        <v>7500</v>
      </c>
      <c r="H909" s="35">
        <f t="shared" si="57"/>
        <v>7500</v>
      </c>
      <c r="J909" s="35">
        <f t="shared" si="56"/>
        <v>7500</v>
      </c>
    </row>
    <row r="910" spans="1:10" ht="42.75" customHeight="1">
      <c r="A910" s="15" t="s">
        <v>848</v>
      </c>
      <c r="B910" s="145"/>
      <c r="C910" s="30" t="s">
        <v>849</v>
      </c>
      <c r="D910" s="21">
        <f>D911</f>
        <v>1700</v>
      </c>
      <c r="E910" s="21">
        <v>3200</v>
      </c>
      <c r="F910" s="35">
        <f t="shared" si="58"/>
        <v>4900</v>
      </c>
      <c r="G910" s="21"/>
      <c r="H910" s="35">
        <f t="shared" si="57"/>
        <v>4900</v>
      </c>
      <c r="I910" s="21"/>
      <c r="J910" s="35">
        <f t="shared" si="56"/>
        <v>4900</v>
      </c>
    </row>
    <row r="911" spans="1:10" ht="29.25" customHeight="1">
      <c r="A911" s="15"/>
      <c r="B911" s="147" t="s">
        <v>94</v>
      </c>
      <c r="C911" s="22" t="s">
        <v>23</v>
      </c>
      <c r="D911" s="21">
        <v>1700</v>
      </c>
      <c r="E911" s="21">
        <v>3200</v>
      </c>
      <c r="F911" s="35">
        <f t="shared" si="58"/>
        <v>4900</v>
      </c>
      <c r="G911" s="21"/>
      <c r="H911" s="35">
        <f t="shared" si="57"/>
        <v>4900</v>
      </c>
      <c r="I911" s="21"/>
      <c r="J911" s="35">
        <f t="shared" si="56"/>
        <v>4900</v>
      </c>
    </row>
    <row r="912" spans="1:10" ht="18" customHeight="1">
      <c r="A912" s="15" t="s">
        <v>846</v>
      </c>
      <c r="B912" s="145"/>
      <c r="C912" s="30" t="s">
        <v>847</v>
      </c>
      <c r="D912" s="21">
        <f>D913</f>
        <v>1268100</v>
      </c>
      <c r="E912" s="21">
        <f>E913</f>
        <v>-115300</v>
      </c>
      <c r="F912" s="35">
        <f t="shared" si="58"/>
        <v>1152800</v>
      </c>
      <c r="G912" s="21">
        <f>G913</f>
        <v>0</v>
      </c>
      <c r="H912" s="35">
        <f t="shared" si="57"/>
        <v>1152800</v>
      </c>
      <c r="I912" s="21">
        <f>I913</f>
        <v>0</v>
      </c>
      <c r="J912" s="35">
        <f t="shared" si="56"/>
        <v>1152800</v>
      </c>
    </row>
    <row r="913" spans="1:10" ht="50.25" customHeight="1">
      <c r="A913" s="15"/>
      <c r="B913" s="145">
        <v>100</v>
      </c>
      <c r="C913" s="30" t="s">
        <v>77</v>
      </c>
      <c r="D913" s="21">
        <v>1268100</v>
      </c>
      <c r="E913" s="21">
        <v>-115300</v>
      </c>
      <c r="F913" s="35">
        <f t="shared" si="58"/>
        <v>1152800</v>
      </c>
      <c r="G913" s="21"/>
      <c r="H913" s="35">
        <f t="shared" si="57"/>
        <v>1152800</v>
      </c>
      <c r="I913" s="21"/>
      <c r="J913" s="35">
        <f t="shared" si="56"/>
        <v>1152800</v>
      </c>
    </row>
    <row r="914" spans="1:10" ht="42" customHeight="1">
      <c r="A914" s="76" t="s">
        <v>856</v>
      </c>
      <c r="B914" s="148"/>
      <c r="C914" s="87" t="s">
        <v>857</v>
      </c>
      <c r="D914" s="35">
        <f>D915</f>
        <v>6600</v>
      </c>
      <c r="E914" s="35"/>
      <c r="F914" s="35">
        <f t="shared" si="58"/>
        <v>6600</v>
      </c>
      <c r="G914" s="35"/>
      <c r="H914" s="35">
        <f t="shared" si="57"/>
        <v>6600</v>
      </c>
      <c r="I914" s="35"/>
      <c r="J914" s="35">
        <f t="shared" si="56"/>
        <v>6600</v>
      </c>
    </row>
    <row r="915" spans="1:10" ht="29.25" customHeight="1">
      <c r="A915" s="15"/>
      <c r="B915" s="147" t="s">
        <v>94</v>
      </c>
      <c r="C915" s="22" t="s">
        <v>23</v>
      </c>
      <c r="D915" s="35">
        <v>6600</v>
      </c>
      <c r="E915" s="35"/>
      <c r="F915" s="35">
        <f t="shared" si="58"/>
        <v>6600</v>
      </c>
      <c r="G915" s="35"/>
      <c r="H915" s="35">
        <f t="shared" si="57"/>
        <v>6600</v>
      </c>
      <c r="I915" s="35"/>
      <c r="J915" s="35">
        <f t="shared" si="56"/>
        <v>6600</v>
      </c>
    </row>
    <row r="916" spans="1:10" ht="43.5" customHeight="1">
      <c r="A916" s="76" t="s">
        <v>858</v>
      </c>
      <c r="B916" s="148"/>
      <c r="C916" s="87" t="s">
        <v>859</v>
      </c>
      <c r="D916" s="21">
        <f>D917</f>
        <v>162600</v>
      </c>
      <c r="E916" s="21"/>
      <c r="F916" s="35">
        <f t="shared" si="58"/>
        <v>162600</v>
      </c>
      <c r="G916" s="21"/>
      <c r="H916" s="35">
        <f t="shared" si="57"/>
        <v>162600</v>
      </c>
      <c r="I916" s="21"/>
      <c r="J916" s="35">
        <f t="shared" si="56"/>
        <v>162600</v>
      </c>
    </row>
    <row r="917" spans="1:10" ht="27" customHeight="1">
      <c r="A917" s="15"/>
      <c r="B917" s="147" t="s">
        <v>94</v>
      </c>
      <c r="C917" s="22" t="s">
        <v>23</v>
      </c>
      <c r="D917" s="21">
        <v>162600</v>
      </c>
      <c r="E917" s="21"/>
      <c r="F917" s="35">
        <f t="shared" si="58"/>
        <v>162600</v>
      </c>
      <c r="G917" s="21"/>
      <c r="H917" s="35">
        <f t="shared" si="57"/>
        <v>162600</v>
      </c>
      <c r="I917" s="21"/>
      <c r="J917" s="35">
        <f t="shared" si="56"/>
        <v>162600</v>
      </c>
    </row>
    <row r="918" spans="1:10" ht="25.5" customHeight="1">
      <c r="A918" s="15" t="s">
        <v>860</v>
      </c>
      <c r="B918" s="145"/>
      <c r="C918" s="30" t="s">
        <v>861</v>
      </c>
      <c r="D918" s="21">
        <f>D919</f>
        <v>98945</v>
      </c>
      <c r="E918" s="21"/>
      <c r="F918" s="35">
        <f t="shared" si="58"/>
        <v>98945</v>
      </c>
      <c r="G918" s="21"/>
      <c r="H918" s="35">
        <f t="shared" si="57"/>
        <v>98945</v>
      </c>
      <c r="I918" s="21"/>
      <c r="J918" s="35">
        <f t="shared" si="56"/>
        <v>98945</v>
      </c>
    </row>
    <row r="919" spans="1:10" ht="48.75" customHeight="1">
      <c r="A919" s="15"/>
      <c r="B919" s="145">
        <v>100</v>
      </c>
      <c r="C919" s="30" t="s">
        <v>77</v>
      </c>
      <c r="D919" s="21">
        <f>D921+D922</f>
        <v>98945</v>
      </c>
      <c r="E919" s="21"/>
      <c r="F919" s="35">
        <f t="shared" si="58"/>
        <v>98945</v>
      </c>
      <c r="G919" s="21"/>
      <c r="H919" s="35">
        <f t="shared" si="57"/>
        <v>98945</v>
      </c>
      <c r="I919" s="21"/>
      <c r="J919" s="35">
        <f t="shared" si="56"/>
        <v>98945</v>
      </c>
    </row>
    <row r="920" spans="1:10" ht="19.5" customHeight="1">
      <c r="A920" s="15"/>
      <c r="B920" s="145"/>
      <c r="C920" s="30" t="s">
        <v>137</v>
      </c>
      <c r="D920" s="21"/>
      <c r="E920" s="21"/>
      <c r="F920" s="35"/>
      <c r="G920" s="21"/>
      <c r="H920" s="35"/>
      <c r="I920" s="21"/>
      <c r="J920" s="35"/>
    </row>
    <row r="921" spans="1:10" ht="17.25" customHeight="1">
      <c r="A921" s="15"/>
      <c r="B921" s="145"/>
      <c r="C921" s="30" t="s">
        <v>138</v>
      </c>
      <c r="D921" s="21">
        <v>84100</v>
      </c>
      <c r="E921" s="21"/>
      <c r="F921" s="35">
        <f aca="true" t="shared" si="59" ref="F921:F944">D921+E921</f>
        <v>84100</v>
      </c>
      <c r="G921" s="21"/>
      <c r="H921" s="35">
        <f>F921+G921</f>
        <v>84100</v>
      </c>
      <c r="I921" s="21"/>
      <c r="J921" s="35">
        <f>H921+I921</f>
        <v>84100</v>
      </c>
    </row>
    <row r="922" spans="1:10" ht="17.25" customHeight="1">
      <c r="A922" s="15"/>
      <c r="B922" s="145"/>
      <c r="C922" s="30" t="s">
        <v>139</v>
      </c>
      <c r="D922" s="21">
        <v>14845</v>
      </c>
      <c r="E922" s="21"/>
      <c r="F922" s="35">
        <f t="shared" si="59"/>
        <v>14845</v>
      </c>
      <c r="G922" s="21"/>
      <c r="H922" s="35">
        <f>F922+G922</f>
        <v>14845</v>
      </c>
      <c r="I922" s="21"/>
      <c r="J922" s="35">
        <f>H922+I922</f>
        <v>14845</v>
      </c>
    </row>
    <row r="923" spans="1:10" ht="21.75" customHeight="1">
      <c r="A923" s="15" t="s">
        <v>862</v>
      </c>
      <c r="B923" s="145"/>
      <c r="C923" s="30" t="s">
        <v>863</v>
      </c>
      <c r="D923" s="35">
        <f>D924</f>
        <v>617396.61</v>
      </c>
      <c r="E923" s="35"/>
      <c r="F923" s="35">
        <f t="shared" si="59"/>
        <v>617396.61</v>
      </c>
      <c r="G923" s="35"/>
      <c r="H923" s="35">
        <f>F923+G923</f>
        <v>617396.61</v>
      </c>
      <c r="I923" s="35">
        <f>I924</f>
        <v>216447.91</v>
      </c>
      <c r="J923" s="35">
        <f>H923+I923</f>
        <v>833844.52</v>
      </c>
    </row>
    <row r="924" spans="1:10" ht="21.75" customHeight="1">
      <c r="A924" s="15"/>
      <c r="B924" s="146" t="s">
        <v>439</v>
      </c>
      <c r="C924" s="149" t="s">
        <v>257</v>
      </c>
      <c r="D924" s="35">
        <f>D926+D927</f>
        <v>617396.61</v>
      </c>
      <c r="E924" s="35"/>
      <c r="F924" s="35">
        <f t="shared" si="59"/>
        <v>617396.61</v>
      </c>
      <c r="G924" s="35"/>
      <c r="H924" s="35">
        <f>F924+G924</f>
        <v>617396.61</v>
      </c>
      <c r="I924" s="80">
        <f>I926+I927</f>
        <v>216447.91</v>
      </c>
      <c r="J924" s="35">
        <f>H924+I924</f>
        <v>833844.52</v>
      </c>
    </row>
    <row r="925" spans="1:10" ht="9" customHeight="1">
      <c r="A925" s="15"/>
      <c r="B925" s="146"/>
      <c r="C925" s="30" t="s">
        <v>137</v>
      </c>
      <c r="D925" s="35"/>
      <c r="E925" s="35"/>
      <c r="F925" s="35">
        <f t="shared" si="59"/>
        <v>0</v>
      </c>
      <c r="G925" s="35"/>
      <c r="H925" s="35"/>
      <c r="I925" s="35"/>
      <c r="J925" s="35"/>
    </row>
    <row r="926" spans="1:10" ht="12.75" customHeight="1">
      <c r="A926" s="15"/>
      <c r="B926" s="146"/>
      <c r="C926" s="30" t="s">
        <v>138</v>
      </c>
      <c r="D926" s="80">
        <v>463047.45</v>
      </c>
      <c r="E926" s="80"/>
      <c r="F926" s="35">
        <f t="shared" si="59"/>
        <v>463047.45</v>
      </c>
      <c r="G926" s="80"/>
      <c r="H926" s="35">
        <f aca="true" t="shared" si="60" ref="H926:H947">F926+G926</f>
        <v>463047.45</v>
      </c>
      <c r="I926" s="80">
        <v>216447.91</v>
      </c>
      <c r="J926" s="35">
        <f aca="true" t="shared" si="61" ref="J926:J947">H926+I926</f>
        <v>679495.36</v>
      </c>
    </row>
    <row r="927" spans="1:10" ht="11.25" customHeight="1">
      <c r="A927" s="15"/>
      <c r="B927" s="146"/>
      <c r="C927" s="30" t="s">
        <v>139</v>
      </c>
      <c r="D927" s="80">
        <v>154349.16</v>
      </c>
      <c r="E927" s="80"/>
      <c r="F927" s="35">
        <f t="shared" si="59"/>
        <v>154349.16</v>
      </c>
      <c r="G927" s="80"/>
      <c r="H927" s="35">
        <f t="shared" si="60"/>
        <v>154349.16</v>
      </c>
      <c r="I927" s="80"/>
      <c r="J927" s="35">
        <f t="shared" si="61"/>
        <v>154349.16</v>
      </c>
    </row>
    <row r="928" spans="1:10" ht="26.25" customHeight="1">
      <c r="A928" s="15" t="s">
        <v>864</v>
      </c>
      <c r="B928" s="145"/>
      <c r="C928" s="150" t="s">
        <v>865</v>
      </c>
      <c r="D928" s="35">
        <f>D929</f>
        <v>0</v>
      </c>
      <c r="E928" s="80">
        <f>E929</f>
        <v>1000000</v>
      </c>
      <c r="F928" s="35">
        <f t="shared" si="59"/>
        <v>1000000</v>
      </c>
      <c r="G928" s="80">
        <f>G929</f>
        <v>-1000000</v>
      </c>
      <c r="H928" s="35">
        <f t="shared" si="60"/>
        <v>0</v>
      </c>
      <c r="I928" s="80">
        <f>I929</f>
        <v>418572.88</v>
      </c>
      <c r="J928" s="35">
        <f t="shared" si="61"/>
        <v>418572.88</v>
      </c>
    </row>
    <row r="929" spans="1:10" ht="13.5" customHeight="1">
      <c r="A929" s="15"/>
      <c r="B929" s="146" t="s">
        <v>439</v>
      </c>
      <c r="C929" s="149" t="s">
        <v>257</v>
      </c>
      <c r="D929" s="35">
        <f>D931+D932</f>
        <v>0</v>
      </c>
      <c r="E929" s="80">
        <f>E931+E932</f>
        <v>1000000</v>
      </c>
      <c r="F929" s="35">
        <f t="shared" si="59"/>
        <v>1000000</v>
      </c>
      <c r="G929" s="80">
        <f>G931+G932</f>
        <v>-1000000</v>
      </c>
      <c r="H929" s="35">
        <f t="shared" si="60"/>
        <v>0</v>
      </c>
      <c r="I929" s="80">
        <f>I931+I932</f>
        <v>418572.88</v>
      </c>
      <c r="J929" s="35">
        <f t="shared" si="61"/>
        <v>418572.88</v>
      </c>
    </row>
    <row r="930" spans="1:10" ht="14.25" customHeight="1">
      <c r="A930" s="15"/>
      <c r="B930" s="146"/>
      <c r="C930" s="30" t="s">
        <v>137</v>
      </c>
      <c r="D930" s="35"/>
      <c r="E930" s="80"/>
      <c r="F930" s="35">
        <f t="shared" si="59"/>
        <v>0</v>
      </c>
      <c r="G930" s="80"/>
      <c r="H930" s="35">
        <f t="shared" si="60"/>
        <v>0</v>
      </c>
      <c r="I930" s="80"/>
      <c r="J930" s="35">
        <f t="shared" si="61"/>
        <v>0</v>
      </c>
    </row>
    <row r="931" spans="1:10" ht="14.25" customHeight="1">
      <c r="A931" s="15"/>
      <c r="B931" s="146"/>
      <c r="C931" s="30" t="s">
        <v>138</v>
      </c>
      <c r="D931" s="35">
        <v>0</v>
      </c>
      <c r="E931" s="80">
        <v>500000</v>
      </c>
      <c r="F931" s="35">
        <f t="shared" si="59"/>
        <v>500000</v>
      </c>
      <c r="G931" s="80">
        <v>-500000</v>
      </c>
      <c r="H931" s="35">
        <f t="shared" si="60"/>
        <v>0</v>
      </c>
      <c r="I931" s="80">
        <v>418572.88</v>
      </c>
      <c r="J931" s="35">
        <f t="shared" si="61"/>
        <v>418572.88</v>
      </c>
    </row>
    <row r="932" spans="1:10" ht="21.75" customHeight="1">
      <c r="A932" s="15"/>
      <c r="B932" s="146"/>
      <c r="C932" s="30" t="s">
        <v>139</v>
      </c>
      <c r="D932" s="35"/>
      <c r="E932" s="80">
        <v>500000</v>
      </c>
      <c r="F932" s="35">
        <f t="shared" si="59"/>
        <v>500000</v>
      </c>
      <c r="G932" s="80">
        <v>-500000</v>
      </c>
      <c r="H932" s="35">
        <f t="shared" si="60"/>
        <v>0</v>
      </c>
      <c r="I932" s="80"/>
      <c r="J932" s="35">
        <f t="shared" si="61"/>
        <v>0</v>
      </c>
    </row>
    <row r="933" spans="1:10" ht="31.5" customHeight="1" hidden="1">
      <c r="A933" s="15" t="s">
        <v>866</v>
      </c>
      <c r="B933" s="146"/>
      <c r="C933" s="72" t="s">
        <v>867</v>
      </c>
      <c r="D933" s="21"/>
      <c r="F933" s="35">
        <f t="shared" si="59"/>
        <v>0</v>
      </c>
      <c r="H933" s="35">
        <f t="shared" si="60"/>
        <v>0</v>
      </c>
      <c r="J933" s="35">
        <f t="shared" si="61"/>
        <v>0</v>
      </c>
    </row>
    <row r="934" spans="1:10" ht="28.5" customHeight="1" hidden="1">
      <c r="A934" s="15"/>
      <c r="B934" s="146" t="s">
        <v>439</v>
      </c>
      <c r="C934" s="72" t="s">
        <v>257</v>
      </c>
      <c r="D934" s="21">
        <v>0</v>
      </c>
      <c r="F934" s="35">
        <f t="shared" si="59"/>
        <v>0</v>
      </c>
      <c r="H934" s="35">
        <f t="shared" si="60"/>
        <v>0</v>
      </c>
      <c r="J934" s="35">
        <f t="shared" si="61"/>
        <v>0</v>
      </c>
    </row>
    <row r="935" spans="1:10" ht="32.25" customHeight="1">
      <c r="A935" s="15" t="s">
        <v>868</v>
      </c>
      <c r="B935" s="146"/>
      <c r="C935" s="72" t="s">
        <v>869</v>
      </c>
      <c r="D935" s="21">
        <f>D936</f>
        <v>0.02</v>
      </c>
      <c r="E935" s="21">
        <f>E936</f>
        <v>328463.68</v>
      </c>
      <c r="F935" s="35">
        <f t="shared" si="59"/>
        <v>328463.7</v>
      </c>
      <c r="G935" s="21">
        <f>G936</f>
        <v>-0.6</v>
      </c>
      <c r="H935" s="35">
        <f t="shared" si="60"/>
        <v>328463.10000000003</v>
      </c>
      <c r="I935" s="21">
        <f>I936</f>
        <v>0</v>
      </c>
      <c r="J935" s="35">
        <f t="shared" si="61"/>
        <v>328463.10000000003</v>
      </c>
    </row>
    <row r="936" spans="1:10" ht="21.75" customHeight="1">
      <c r="A936" s="15"/>
      <c r="B936" s="146" t="s">
        <v>439</v>
      </c>
      <c r="C936" s="72" t="s">
        <v>257</v>
      </c>
      <c r="D936" s="21">
        <f>D937</f>
        <v>0.02</v>
      </c>
      <c r="E936" s="21">
        <f>E937+E938</f>
        <v>328463.68</v>
      </c>
      <c r="F936" s="35">
        <f t="shared" si="59"/>
        <v>328463.7</v>
      </c>
      <c r="G936" s="21">
        <f>G937+G938</f>
        <v>-0.6</v>
      </c>
      <c r="H936" s="35">
        <f t="shared" si="60"/>
        <v>328463.10000000003</v>
      </c>
      <c r="I936" s="21">
        <f>I937+I938</f>
        <v>0</v>
      </c>
      <c r="J936" s="35">
        <f t="shared" si="61"/>
        <v>328463.10000000003</v>
      </c>
    </row>
    <row r="937" spans="1:10" ht="10.5" customHeight="1">
      <c r="A937" s="15"/>
      <c r="B937" s="146"/>
      <c r="C937" s="71" t="s">
        <v>138</v>
      </c>
      <c r="D937" s="21">
        <v>0.02</v>
      </c>
      <c r="E937" s="21">
        <v>-0.02</v>
      </c>
      <c r="F937" s="35">
        <f t="shared" si="59"/>
        <v>0</v>
      </c>
      <c r="G937" s="21"/>
      <c r="H937" s="35">
        <f t="shared" si="60"/>
        <v>0</v>
      </c>
      <c r="I937" s="21"/>
      <c r="J937" s="35">
        <f t="shared" si="61"/>
        <v>0</v>
      </c>
    </row>
    <row r="938" spans="1:10" ht="13.5" customHeight="1">
      <c r="A938" s="15"/>
      <c r="B938" s="146"/>
      <c r="C938" s="71" t="s">
        <v>139</v>
      </c>
      <c r="D938" s="21">
        <v>0</v>
      </c>
      <c r="E938" s="151">
        <v>328463.7</v>
      </c>
      <c r="F938" s="35">
        <f t="shared" si="59"/>
        <v>328463.7</v>
      </c>
      <c r="G938" s="21">
        <v>-0.6</v>
      </c>
      <c r="H938" s="35">
        <f t="shared" si="60"/>
        <v>328463.10000000003</v>
      </c>
      <c r="I938" s="21"/>
      <c r="J938" s="35">
        <f t="shared" si="61"/>
        <v>328463.10000000003</v>
      </c>
    </row>
    <row r="939" spans="1:10" ht="27" customHeight="1">
      <c r="A939" s="15" t="s">
        <v>870</v>
      </c>
      <c r="B939" s="146"/>
      <c r="C939" s="72" t="s">
        <v>871</v>
      </c>
      <c r="D939" s="21">
        <f>D940</f>
        <v>0.01</v>
      </c>
      <c r="E939" s="21"/>
      <c r="F939" s="35">
        <f t="shared" si="59"/>
        <v>0.01</v>
      </c>
      <c r="G939" s="21">
        <f>G940</f>
        <v>-0.01</v>
      </c>
      <c r="H939" s="35">
        <f t="shared" si="60"/>
        <v>0</v>
      </c>
      <c r="I939" s="21">
        <f>I940</f>
        <v>0</v>
      </c>
      <c r="J939" s="35">
        <f t="shared" si="61"/>
        <v>0</v>
      </c>
    </row>
    <row r="940" spans="1:10" ht="15" customHeight="1">
      <c r="A940" s="15"/>
      <c r="B940" s="146" t="s">
        <v>439</v>
      </c>
      <c r="C940" s="72" t="s">
        <v>257</v>
      </c>
      <c r="D940" s="21">
        <f>D941</f>
        <v>0.01</v>
      </c>
      <c r="E940" s="21"/>
      <c r="F940" s="35">
        <f t="shared" si="59"/>
        <v>0.01</v>
      </c>
      <c r="G940" s="21">
        <f>G941</f>
        <v>-0.01</v>
      </c>
      <c r="H940" s="35">
        <f t="shared" si="60"/>
        <v>0</v>
      </c>
      <c r="I940" s="21">
        <f>I941</f>
        <v>0</v>
      </c>
      <c r="J940" s="35">
        <f t="shared" si="61"/>
        <v>0</v>
      </c>
    </row>
    <row r="941" spans="1:10" ht="13.5" customHeight="1">
      <c r="A941" s="15"/>
      <c r="B941" s="146"/>
      <c r="C941" s="71" t="s">
        <v>138</v>
      </c>
      <c r="D941" s="21">
        <v>0.01</v>
      </c>
      <c r="E941" s="21"/>
      <c r="F941" s="35">
        <f t="shared" si="59"/>
        <v>0.01</v>
      </c>
      <c r="G941" s="21">
        <v>-0.01</v>
      </c>
      <c r="H941" s="35">
        <f t="shared" si="60"/>
        <v>0</v>
      </c>
      <c r="I941" s="21"/>
      <c r="J941" s="35">
        <f t="shared" si="61"/>
        <v>0</v>
      </c>
    </row>
    <row r="942" spans="1:10" ht="12" customHeight="1">
      <c r="A942" s="15"/>
      <c r="B942" s="146"/>
      <c r="C942" s="71" t="s">
        <v>139</v>
      </c>
      <c r="D942" s="21">
        <v>0</v>
      </c>
      <c r="E942" s="21"/>
      <c r="F942" s="35">
        <f t="shared" si="59"/>
        <v>0</v>
      </c>
      <c r="G942" s="21"/>
      <c r="H942" s="35">
        <f t="shared" si="60"/>
        <v>0</v>
      </c>
      <c r="I942" s="21"/>
      <c r="J942" s="35">
        <f t="shared" si="61"/>
        <v>0</v>
      </c>
    </row>
    <row r="943" spans="1:10" ht="51" customHeight="1">
      <c r="A943" s="15" t="s">
        <v>872</v>
      </c>
      <c r="B943" s="145"/>
      <c r="C943" s="30" t="s">
        <v>108</v>
      </c>
      <c r="D943" s="21">
        <f>D944</f>
        <v>3087100</v>
      </c>
      <c r="E943" s="21"/>
      <c r="F943" s="35">
        <f t="shared" si="59"/>
        <v>3087100</v>
      </c>
      <c r="G943" s="21"/>
      <c r="H943" s="35">
        <f t="shared" si="60"/>
        <v>3087100</v>
      </c>
      <c r="I943" s="21"/>
      <c r="J943" s="35">
        <f t="shared" si="61"/>
        <v>3087100</v>
      </c>
    </row>
    <row r="944" spans="1:10" ht="49.5" customHeight="1">
      <c r="A944" s="15"/>
      <c r="B944" s="145">
        <v>100</v>
      </c>
      <c r="C944" s="30" t="s">
        <v>77</v>
      </c>
      <c r="D944" s="21">
        <v>3087100</v>
      </c>
      <c r="E944" s="21"/>
      <c r="F944" s="35">
        <f t="shared" si="59"/>
        <v>3087100</v>
      </c>
      <c r="G944" s="21"/>
      <c r="H944" s="35">
        <f t="shared" si="60"/>
        <v>3087100</v>
      </c>
      <c r="I944" s="21"/>
      <c r="J944" s="35">
        <f t="shared" si="61"/>
        <v>3087100</v>
      </c>
    </row>
    <row r="945" spans="1:10" ht="40.5" customHeight="1">
      <c r="A945" s="26" t="s">
        <v>873</v>
      </c>
      <c r="B945" s="152"/>
      <c r="C945" s="23" t="s">
        <v>874</v>
      </c>
      <c r="D945" s="21"/>
      <c r="E945" s="21"/>
      <c r="F945" s="35"/>
      <c r="G945" s="21">
        <f>G946</f>
        <v>360554.1</v>
      </c>
      <c r="H945" s="35">
        <f t="shared" si="60"/>
        <v>360554.1</v>
      </c>
      <c r="I945" s="21">
        <f>I946</f>
        <v>0</v>
      </c>
      <c r="J945" s="35">
        <f t="shared" si="61"/>
        <v>360554.1</v>
      </c>
    </row>
    <row r="946" spans="1:10" ht="25.5" customHeight="1">
      <c r="A946" s="15" t="s">
        <v>875</v>
      </c>
      <c r="B946" s="145"/>
      <c r="C946" s="30" t="s">
        <v>876</v>
      </c>
      <c r="D946" s="21"/>
      <c r="E946" s="21"/>
      <c r="F946" s="35"/>
      <c r="G946" s="21">
        <f>G947</f>
        <v>360554.1</v>
      </c>
      <c r="H946" s="35">
        <f t="shared" si="60"/>
        <v>360554.1</v>
      </c>
      <c r="I946" s="21">
        <f>I947</f>
        <v>0</v>
      </c>
      <c r="J946" s="35">
        <f t="shared" si="61"/>
        <v>360554.1</v>
      </c>
    </row>
    <row r="947" spans="1:10" ht="28.5" customHeight="1">
      <c r="A947" s="15"/>
      <c r="B947" s="145">
        <v>600</v>
      </c>
      <c r="C947" s="30" t="s">
        <v>72</v>
      </c>
      <c r="D947" s="21"/>
      <c r="E947" s="21"/>
      <c r="F947" s="35"/>
      <c r="G947" s="21">
        <v>360554.1</v>
      </c>
      <c r="H947" s="35">
        <f t="shared" si="60"/>
        <v>360554.1</v>
      </c>
      <c r="I947" s="21"/>
      <c r="J947" s="35">
        <f t="shared" si="61"/>
        <v>360554.1</v>
      </c>
    </row>
    <row r="948" spans="1:10" ht="12.75" customHeight="1">
      <c r="A948" s="163" t="s">
        <v>877</v>
      </c>
      <c r="B948" s="163"/>
      <c r="C948" s="163"/>
      <c r="D948" s="153">
        <f aca="true" t="shared" si="62" ref="D948:J948">D10+D52+D236+D348+D372+D404+D476+D544+D563+D673+D705+D790+D798+D786+D713</f>
        <v>656433121.55</v>
      </c>
      <c r="E948" s="153">
        <f t="shared" si="62"/>
        <v>12466815.909999998</v>
      </c>
      <c r="F948" s="153">
        <f t="shared" si="62"/>
        <v>668899937.4599999</v>
      </c>
      <c r="G948" s="153">
        <f t="shared" si="62"/>
        <v>3704509.170000002</v>
      </c>
      <c r="H948" s="153">
        <f t="shared" si="62"/>
        <v>672604446.63</v>
      </c>
      <c r="I948" s="153">
        <f t="shared" si="62"/>
        <v>96489519.22000001</v>
      </c>
      <c r="J948" s="153">
        <f t="shared" si="62"/>
        <v>769093965.8499999</v>
      </c>
    </row>
    <row r="949" spans="4:10" ht="12" customHeight="1">
      <c r="D949" s="154">
        <f aca="true" t="shared" si="63" ref="D949:J949">D798+D790+D786+D713+D705+D673+D563+D544+D476+D404+D372+D348+D236+D52+D10</f>
        <v>656433121.55</v>
      </c>
      <c r="E949" s="154">
        <f t="shared" si="63"/>
        <v>12466815.909999998</v>
      </c>
      <c r="F949" s="154">
        <f t="shared" si="63"/>
        <v>668899937.4599999</v>
      </c>
      <c r="G949" s="154">
        <f t="shared" si="63"/>
        <v>3704509.170000001</v>
      </c>
      <c r="H949" s="154">
        <f t="shared" si="63"/>
        <v>672604446.6299999</v>
      </c>
      <c r="I949" s="154">
        <f t="shared" si="63"/>
        <v>96489519.22</v>
      </c>
      <c r="J949" s="154">
        <f t="shared" si="63"/>
        <v>769093965.8499999</v>
      </c>
    </row>
    <row r="950" spans="3:10" ht="12.75" customHeight="1" hidden="1">
      <c r="C950" s="2" t="s">
        <v>878</v>
      </c>
      <c r="D950" s="3" t="e">
        <f>D55+D58+D62+D82+D90+D94+D103+#REF!+#REF!+D675+D677+D692+D881+D884+D886+D889+D892+D895+D897+D905+$EJ$803+$GH$882+$GJ$884</f>
        <v>#REF!</v>
      </c>
      <c r="F950" s="3" t="e">
        <f>F55+F58+F62+F82+F90+F94+F103+#REF!+#REF!+F675+F677+F692+F881+F884+F886+F889+F892+F895+F897+F905+$EJ$803+$GH$882+$GJ$884</f>
        <v>#REF!</v>
      </c>
      <c r="H950" s="3" t="e">
        <f>H55+H58+H62+H82+H90+H94+H103+#REF!+#REF!+H675+H677+H692+H881+H884+H886+H889+H892+H895+H897+H905+$EJ$803+$GH$882+$GJ$884</f>
        <v>#REF!</v>
      </c>
      <c r="J950" s="3" t="e">
        <f>J55+J58+J62+J82+J90+J94+J103+#REF!+#REF!+J675+J677+J692+J881+J884+J886+J889+J892+J895+J897+J905+$EJ$803+$GH$882+$GJ$884</f>
        <v>#REF!</v>
      </c>
    </row>
    <row r="951" spans="3:10" ht="12.75" customHeight="1" hidden="1">
      <c r="C951" s="2" t="s">
        <v>879</v>
      </c>
      <c r="D951" s="3">
        <v>4800000</v>
      </c>
      <c r="F951" s="3">
        <v>4800000</v>
      </c>
      <c r="H951" s="3">
        <v>4800000</v>
      </c>
      <c r="J951" s="3">
        <v>4800000</v>
      </c>
    </row>
    <row r="952" spans="6:10" ht="12.75" customHeight="1" hidden="1">
      <c r="F952" s="3"/>
      <c r="H952" s="3"/>
      <c r="J952" s="3"/>
    </row>
    <row r="953" spans="3:10" ht="12.75" customHeight="1" hidden="1">
      <c r="C953" s="2" t="s">
        <v>880</v>
      </c>
      <c r="D953" s="3">
        <v>473258010</v>
      </c>
      <c r="F953" s="3">
        <v>473258010</v>
      </c>
      <c r="H953" s="3">
        <v>473258010</v>
      </c>
      <c r="J953" s="3">
        <v>473258010</v>
      </c>
    </row>
    <row r="954" spans="4:10" ht="12.75" customHeight="1" hidden="1">
      <c r="D954" s="3">
        <f>D948-D953</f>
        <v>183175111.54999995</v>
      </c>
      <c r="F954" s="3">
        <f>F948-F953</f>
        <v>195641927.45999992</v>
      </c>
      <c r="H954" s="3">
        <f>H948-H953</f>
        <v>199346436.63</v>
      </c>
      <c r="J954" s="3">
        <f>J948-J953</f>
        <v>295835955.8499999</v>
      </c>
    </row>
    <row r="955" spans="3:10" ht="12.75" customHeight="1" hidden="1">
      <c r="C955" s="2" t="s">
        <v>881</v>
      </c>
      <c r="D955" s="3">
        <f>D951+D953</f>
        <v>478058010</v>
      </c>
      <c r="F955" s="3">
        <f>F951+F953</f>
        <v>478058010</v>
      </c>
      <c r="H955" s="3">
        <f>H951+H953</f>
        <v>478058010</v>
      </c>
      <c r="J955" s="3">
        <f>J951+J953</f>
        <v>478058010</v>
      </c>
    </row>
    <row r="956" spans="6:10" ht="12.75" customHeight="1" hidden="1">
      <c r="F956" s="3"/>
      <c r="H956" s="3"/>
      <c r="J956" s="3"/>
    </row>
    <row r="957" spans="4:10" ht="12.75" customHeight="1" hidden="1">
      <c r="D957" s="3" t="e">
        <f>#REF!+D79+D119+D122+#REF!+#REF!+#REF!+D211+D214+#REF!+D217+D225+D229</f>
        <v>#REF!</v>
      </c>
      <c r="F957" s="3" t="e">
        <f>#REF!+F79+F119+F122+#REF!+#REF!+#REF!+F211+F214+#REF!+F217+F225+F229</f>
        <v>#REF!</v>
      </c>
      <c r="H957" s="3" t="e">
        <f>#REF!+H79+H119+H122+#REF!+#REF!+#REF!+H211+H214+#REF!+H217+H225+H229</f>
        <v>#REF!</v>
      </c>
      <c r="J957" s="3" t="e">
        <f>#REF!+J79+J119+J122+#REF!+#REF!+#REF!+J211+J214+#REF!+J217+J225+J229</f>
        <v>#REF!</v>
      </c>
    </row>
    <row r="958" spans="6:10" ht="12.75" customHeight="1" hidden="1">
      <c r="F958" s="3"/>
      <c r="H958" s="3"/>
      <c r="J958" s="3"/>
    </row>
    <row r="959" spans="6:10" ht="12.75" customHeight="1" hidden="1">
      <c r="F959" s="3"/>
      <c r="H959" s="3"/>
      <c r="J959" s="3"/>
    </row>
    <row r="960" spans="6:10" ht="12.75" customHeight="1" hidden="1">
      <c r="F960" s="3"/>
      <c r="H960" s="3"/>
      <c r="J960" s="3"/>
    </row>
    <row r="961" spans="4:10" ht="12.75" customHeight="1" hidden="1">
      <c r="D961" s="3">
        <f>D948-D798</f>
        <v>570932732.0999999</v>
      </c>
      <c r="F961" s="3">
        <f>F948-F798</f>
        <v>580182484.3299999</v>
      </c>
      <c r="H961" s="3">
        <f>H948-H798</f>
        <v>583632166.34</v>
      </c>
      <c r="J961" s="3">
        <f>J948-J798</f>
        <v>678668965.1599998</v>
      </c>
    </row>
    <row r="962" spans="6:10" ht="12.75" customHeight="1" hidden="1">
      <c r="F962" s="3"/>
      <c r="H962" s="3"/>
      <c r="J962" s="3"/>
    </row>
    <row r="963" spans="6:10" ht="9" customHeight="1">
      <c r="F963" s="3"/>
      <c r="H963" s="3"/>
      <c r="J963" s="3"/>
    </row>
    <row r="964" spans="3:10" ht="11.25" customHeight="1">
      <c r="C964" s="2" t="s">
        <v>882</v>
      </c>
      <c r="D964" s="154">
        <f>D948-D798</f>
        <v>570932732.0999999</v>
      </c>
      <c r="E964" s="154">
        <f>E948-E798</f>
        <v>9249752.229999999</v>
      </c>
      <c r="F964" s="154">
        <f>F948-F798</f>
        <v>580182484.3299999</v>
      </c>
      <c r="G964" s="154">
        <f>G948-G798</f>
        <v>3449682.0100000016</v>
      </c>
      <c r="H964" s="154">
        <f>H948-H798</f>
        <v>583632166.34</v>
      </c>
      <c r="I964" s="154">
        <f aca="true" t="shared" si="64" ref="I964:I997">I948-I798</f>
        <v>95036798.82000001</v>
      </c>
      <c r="J964" s="154">
        <f aca="true" t="shared" si="65" ref="J964:J997">J948-J798</f>
        <v>678668965.1599998</v>
      </c>
    </row>
    <row r="965" spans="4:10" ht="1.5" customHeight="1" hidden="1">
      <c r="D965" s="154">
        <f>D52+D236+D348+D372+D404+D476+D544+D563+D673+D705+D790+D786+D10+D713</f>
        <v>570932732.0999999</v>
      </c>
      <c r="I965" s="154">
        <f t="shared" si="64"/>
        <v>95981518.05</v>
      </c>
      <c r="J965" s="154">
        <f t="shared" si="65"/>
        <v>733125005.81</v>
      </c>
    </row>
    <row r="966" spans="3:10" ht="12.75" customHeight="1" hidden="1">
      <c r="C966" s="155">
        <f>D964/D948*100</f>
        <v>86.9750037523834</v>
      </c>
      <c r="D966" s="154">
        <f>D964-D965</f>
        <v>0</v>
      </c>
      <c r="I966" s="154">
        <f t="shared" si="64"/>
        <v>0</v>
      </c>
      <c r="J966" s="154" t="e">
        <f t="shared" si="65"/>
        <v>#REF!</v>
      </c>
    </row>
    <row r="967" spans="4:10" ht="14.25" customHeight="1" hidden="1">
      <c r="D967" s="156">
        <f>D968-D948</f>
        <v>0</v>
      </c>
      <c r="I967" s="154">
        <f t="shared" si="64"/>
        <v>0</v>
      </c>
      <c r="J967" s="154">
        <f t="shared" si="65"/>
        <v>2181700</v>
      </c>
    </row>
    <row r="968" spans="3:10" ht="16.5" customHeight="1" hidden="1">
      <c r="C968" s="2" t="s">
        <v>883</v>
      </c>
      <c r="D968" s="157">
        <v>656433121.55</v>
      </c>
      <c r="I968" s="154">
        <f t="shared" si="64"/>
        <v>0</v>
      </c>
      <c r="J968" s="154">
        <f t="shared" si="65"/>
        <v>0</v>
      </c>
    </row>
    <row r="969" spans="3:10" ht="15" customHeight="1" hidden="1">
      <c r="C969" s="2" t="s">
        <v>884</v>
      </c>
      <c r="D969" s="157">
        <v>70761500</v>
      </c>
      <c r="I969" s="154">
        <f t="shared" si="64"/>
        <v>0</v>
      </c>
      <c r="J969" s="154">
        <f t="shared" si="65"/>
        <v>473258010</v>
      </c>
    </row>
    <row r="970" spans="3:10" ht="16.5" customHeight="1" hidden="1">
      <c r="C970" s="2" t="s">
        <v>885</v>
      </c>
      <c r="D970" s="157">
        <v>400718421.55</v>
      </c>
      <c r="I970" s="154">
        <f t="shared" si="64"/>
        <v>-490749.13</v>
      </c>
      <c r="J970" s="154">
        <f t="shared" si="65"/>
        <v>263594185.8499999</v>
      </c>
    </row>
    <row r="971" spans="3:10" ht="17.25" customHeight="1" hidden="1">
      <c r="C971" s="2" t="s">
        <v>886</v>
      </c>
      <c r="D971" s="151">
        <f>D880-D922-D927</f>
        <v>7323547.4799999995</v>
      </c>
      <c r="I971" s="154">
        <f t="shared" si="64"/>
        <v>0</v>
      </c>
      <c r="J971" s="154">
        <f t="shared" si="65"/>
        <v>450487310</v>
      </c>
    </row>
    <row r="972" spans="3:10" ht="13.5" customHeight="1" hidden="1">
      <c r="C972" s="2" t="s">
        <v>887</v>
      </c>
      <c r="D972" s="151">
        <f>D790</f>
        <v>21631115.22</v>
      </c>
      <c r="I972" s="154">
        <f t="shared" si="64"/>
        <v>-490749.13</v>
      </c>
      <c r="J972" s="154">
        <f t="shared" si="65"/>
        <v>-4196245</v>
      </c>
    </row>
    <row r="973" spans="3:10" ht="14.25" customHeight="1" hidden="1">
      <c r="C973" s="2" t="s">
        <v>888</v>
      </c>
      <c r="D973" s="157">
        <v>0</v>
      </c>
      <c r="I973" s="154">
        <f t="shared" si="64"/>
        <v>0</v>
      </c>
      <c r="J973" s="154" t="e">
        <f t="shared" si="65"/>
        <v>#REF!</v>
      </c>
    </row>
    <row r="974" spans="3:10" ht="15" customHeight="1" hidden="1">
      <c r="C974" s="2" t="s">
        <v>889</v>
      </c>
      <c r="D974" s="157">
        <f>D703+D691+D677+D675</f>
        <v>27800551.34</v>
      </c>
      <c r="I974" s="154">
        <f t="shared" si="64"/>
        <v>10000</v>
      </c>
      <c r="J974" s="154">
        <f t="shared" si="65"/>
        <v>-40000</v>
      </c>
    </row>
    <row r="975" spans="3:10" ht="19.5" customHeight="1" hidden="1">
      <c r="C975" s="2" t="s">
        <v>890</v>
      </c>
      <c r="D975" s="157"/>
      <c r="I975" s="154">
        <f t="shared" si="64"/>
        <v>10000</v>
      </c>
      <c r="J975" s="154">
        <f t="shared" si="65"/>
        <v>-40000</v>
      </c>
    </row>
    <row r="976" spans="3:10" ht="11.25" customHeight="1" hidden="1">
      <c r="C976" s="2" t="s">
        <v>891</v>
      </c>
      <c r="D976" s="157">
        <f>D568+D574+D608+D622+D628</f>
        <v>16523298.51</v>
      </c>
      <c r="I976" s="154">
        <f t="shared" si="64"/>
        <v>-27252.04</v>
      </c>
      <c r="J976" s="154">
        <f t="shared" si="65"/>
        <v>-1068890.04</v>
      </c>
    </row>
    <row r="977" spans="3:10" ht="15.75" customHeight="1" hidden="1">
      <c r="C977" s="2" t="s">
        <v>892</v>
      </c>
      <c r="D977" s="157">
        <f>D550</f>
        <v>4137432.55</v>
      </c>
      <c r="I977" s="154">
        <f t="shared" si="64"/>
        <v>0</v>
      </c>
      <c r="J977" s="154">
        <f t="shared" si="65"/>
        <v>677707177.1599998</v>
      </c>
    </row>
    <row r="978" spans="3:10" ht="12" customHeight="1" hidden="1">
      <c r="C978" s="2" t="s">
        <v>893</v>
      </c>
      <c r="D978" s="157">
        <f>D488</f>
        <v>2975000</v>
      </c>
      <c r="I978" s="154">
        <f t="shared" si="64"/>
        <v>-27252.04</v>
      </c>
      <c r="J978" s="154">
        <f t="shared" si="65"/>
        <v>-107102.04000000001</v>
      </c>
    </row>
    <row r="979" spans="3:10" ht="15" customHeight="1" hidden="1">
      <c r="C979" s="2" t="s">
        <v>894</v>
      </c>
      <c r="D979" s="157">
        <f>D418</f>
        <v>37062200</v>
      </c>
      <c r="I979" s="154">
        <f t="shared" si="64"/>
        <v>-309698.44</v>
      </c>
      <c r="J979" s="154">
        <f t="shared" si="65"/>
        <v>-45260611.92</v>
      </c>
    </row>
    <row r="980" spans="3:10" ht="15" customHeight="1" hidden="1">
      <c r="C980" s="2" t="s">
        <v>895</v>
      </c>
      <c r="D980" s="157">
        <f>D392</f>
        <v>976.4</v>
      </c>
      <c r="I980" s="154">
        <f t="shared" si="64"/>
        <v>95036798.82000001</v>
      </c>
      <c r="J980" s="154">
        <f t="shared" si="65"/>
        <v>668272065.1599998</v>
      </c>
    </row>
    <row r="981" spans="3:10" ht="12" customHeight="1" hidden="1">
      <c r="C981" s="2" t="s">
        <v>896</v>
      </c>
      <c r="D981" s="157"/>
      <c r="I981" s="154">
        <f t="shared" si="64"/>
        <v>95981518.05</v>
      </c>
      <c r="J981" s="154">
        <f t="shared" si="65"/>
        <v>723318105.81</v>
      </c>
    </row>
    <row r="982" spans="3:10" ht="8.25" customHeight="1" hidden="1">
      <c r="C982" s="2" t="s">
        <v>897</v>
      </c>
      <c r="D982" s="157">
        <f>D364</f>
        <v>582100</v>
      </c>
      <c r="I982" s="154">
        <f t="shared" si="64"/>
        <v>0</v>
      </c>
      <c r="J982" s="154" t="e">
        <f t="shared" si="65"/>
        <v>#REF!</v>
      </c>
    </row>
    <row r="983" spans="3:10" ht="15" customHeight="1" hidden="1">
      <c r="C983" s="2" t="s">
        <v>898</v>
      </c>
      <c r="D983" s="54">
        <f>D340</f>
        <v>1317912</v>
      </c>
      <c r="E983" s="158">
        <f>D236-D983</f>
        <v>45333412</v>
      </c>
      <c r="I983" s="154">
        <f t="shared" si="64"/>
        <v>0</v>
      </c>
      <c r="J983" s="154">
        <f t="shared" si="65"/>
        <v>-11105000</v>
      </c>
    </row>
    <row r="984" spans="3:10" ht="13.5" customHeight="1" hidden="1">
      <c r="C984" s="2" t="s">
        <v>899</v>
      </c>
      <c r="D984" s="157">
        <f>D55+D57+D62+D82+D84+D90+D94+D99+D116+D145+D148+D161+D187+D128</f>
        <v>279616885.53</v>
      </c>
      <c r="E984" s="4">
        <f>D52-D984</f>
        <v>64446727</v>
      </c>
      <c r="I984" s="154">
        <f t="shared" si="64"/>
        <v>0</v>
      </c>
      <c r="J984" s="154">
        <f t="shared" si="65"/>
        <v>-8970851</v>
      </c>
    </row>
    <row r="985" spans="3:10" ht="16.5" customHeight="1" hidden="1">
      <c r="C985" s="2" t="s">
        <v>900</v>
      </c>
      <c r="D985" s="157">
        <f>SUM(D971:D984)</f>
        <v>398971019.03</v>
      </c>
      <c r="I985" s="154">
        <f t="shared" si="64"/>
        <v>0</v>
      </c>
      <c r="J985" s="154">
        <f t="shared" si="65"/>
        <v>469266073</v>
      </c>
    </row>
    <row r="986" spans="4:10" ht="8.25" customHeight="1" hidden="1">
      <c r="D986" s="157"/>
      <c r="I986" s="154">
        <f t="shared" si="64"/>
        <v>-490749.13</v>
      </c>
      <c r="J986" s="154">
        <f t="shared" si="65"/>
        <v>263270273.8499999</v>
      </c>
    </row>
    <row r="987" spans="4:10" ht="13.5" customHeight="1" hidden="1">
      <c r="D987" s="157">
        <f>D971+D972+D973+D974+D976+D977+D978+D979+D980+D982+D983+D984</f>
        <v>398971019.03</v>
      </c>
      <c r="I987" s="154">
        <f t="shared" si="64"/>
        <v>0</v>
      </c>
      <c r="J987" s="154">
        <f t="shared" si="65"/>
        <v>449347310</v>
      </c>
    </row>
    <row r="988" spans="4:10" ht="18" customHeight="1" hidden="1">
      <c r="D988" s="157">
        <f>D987-D970</f>
        <v>-1747402.5200000405</v>
      </c>
      <c r="I988" s="154">
        <f t="shared" si="64"/>
        <v>-490749.13</v>
      </c>
      <c r="J988" s="154">
        <f t="shared" si="65"/>
        <v>-5336245</v>
      </c>
    </row>
    <row r="989" spans="4:10" ht="16.5" customHeight="1" hidden="1">
      <c r="D989" s="157">
        <f>D971+D972+D974+D976+D977+D978+D979+D980+D982+D984+D983</f>
        <v>398971019.03</v>
      </c>
      <c r="I989" s="154">
        <f t="shared" si="64"/>
        <v>-105584.87</v>
      </c>
      <c r="J989" s="154" t="e">
        <f t="shared" si="65"/>
        <v>#REF!</v>
      </c>
    </row>
    <row r="990" spans="4:10" ht="16.5" customHeight="1" hidden="1">
      <c r="D990" s="157">
        <f>D989-D987</f>
        <v>0</v>
      </c>
      <c r="I990" s="154">
        <f t="shared" si="64"/>
        <v>10000</v>
      </c>
      <c r="J990" s="154">
        <f t="shared" si="65"/>
        <v>-40000</v>
      </c>
    </row>
    <row r="991" spans="4:10" ht="18.75" customHeight="1" hidden="1">
      <c r="D991" s="157">
        <f>D989-D970</f>
        <v>-1747402.5200000405</v>
      </c>
      <c r="I991" s="154">
        <f t="shared" si="64"/>
        <v>-56072.36</v>
      </c>
      <c r="J991" s="154">
        <f t="shared" si="65"/>
        <v>-724817.89</v>
      </c>
    </row>
    <row r="992" spans="9:10" ht="18.75" customHeight="1" hidden="1">
      <c r="I992" s="154">
        <f t="shared" si="64"/>
        <v>-66764.55</v>
      </c>
      <c r="J992" s="154">
        <f t="shared" si="65"/>
        <v>-1223299.25</v>
      </c>
    </row>
    <row r="993" spans="3:10" ht="14.25" customHeight="1" hidden="1">
      <c r="C993" s="2" t="s">
        <v>901</v>
      </c>
      <c r="D993" s="154">
        <f>D937+D622+D628</f>
        <v>2413713.0300000003</v>
      </c>
      <c r="I993" s="154">
        <f t="shared" si="64"/>
        <v>0</v>
      </c>
      <c r="J993" s="154">
        <f t="shared" si="65"/>
        <v>677607177.1599998</v>
      </c>
    </row>
    <row r="994" spans="3:10" ht="21.75" customHeight="1" hidden="1">
      <c r="C994" s="2" t="s">
        <v>902</v>
      </c>
      <c r="D994" s="3">
        <f>D926+D161</f>
        <v>8539372.2</v>
      </c>
      <c r="I994" s="154">
        <f t="shared" si="64"/>
        <v>-27252.04</v>
      </c>
      <c r="J994" s="154">
        <f t="shared" si="65"/>
        <v>-207102.04</v>
      </c>
    </row>
    <row r="995" spans="3:10" ht="15" customHeight="1" hidden="1">
      <c r="C995" s="2" t="s">
        <v>903</v>
      </c>
      <c r="D995" s="154">
        <f>D364+D340+D568+D574+D608</f>
        <v>16009597.5</v>
      </c>
      <c r="I995" s="154">
        <f t="shared" si="64"/>
        <v>-309698.44</v>
      </c>
      <c r="J995" s="154">
        <f t="shared" si="65"/>
        <v>-45470611.92</v>
      </c>
    </row>
    <row r="996" spans="4:10" ht="15" customHeight="1" hidden="1">
      <c r="D996" s="154">
        <f>E995-D995</f>
        <v>-16009597.5</v>
      </c>
      <c r="I996" s="154">
        <f t="shared" si="64"/>
        <v>95036798.82000001</v>
      </c>
      <c r="J996" s="154">
        <f t="shared" si="65"/>
        <v>668062065.1599998</v>
      </c>
    </row>
    <row r="997" spans="3:14" ht="22.5" customHeight="1" hidden="1">
      <c r="C997" s="159" t="s">
        <v>883</v>
      </c>
      <c r="D997" s="160" t="s">
        <v>904</v>
      </c>
      <c r="I997" s="154">
        <f t="shared" si="64"/>
        <v>95981518.05</v>
      </c>
      <c r="J997" s="154">
        <f t="shared" si="65"/>
        <v>723318105.81</v>
      </c>
      <c r="L997" s="161"/>
      <c r="M997" s="161"/>
      <c r="N997" s="80">
        <v>656433121.55</v>
      </c>
    </row>
    <row r="998" spans="3:15" ht="21" customHeight="1" hidden="1">
      <c r="C998" s="159"/>
      <c r="E998" s="160"/>
      <c r="F998" s="160"/>
      <c r="H998" s="4" t="s">
        <v>905</v>
      </c>
      <c r="I998" s="154">
        <v>93471582.27</v>
      </c>
      <c r="J998" s="154">
        <v>749880814.02</v>
      </c>
      <c r="K998" s="161"/>
      <c r="L998" s="161"/>
      <c r="M998" s="161"/>
      <c r="N998" s="161"/>
      <c r="O998" s="161"/>
    </row>
    <row r="999" spans="9:10" ht="18" customHeight="1" hidden="1">
      <c r="I999" s="154"/>
      <c r="J999" s="154"/>
    </row>
    <row r="1000" spans="8:10" ht="24.75" customHeight="1" hidden="1">
      <c r="H1000" s="4" t="s">
        <v>906</v>
      </c>
      <c r="I1000" s="154">
        <f>I948-I998</f>
        <v>3017936.950000018</v>
      </c>
      <c r="J1000" s="154">
        <f>J948-J998</f>
        <v>19213151.829999924</v>
      </c>
    </row>
    <row r="1001" ht="13.5" customHeight="1"/>
    <row r="1003" ht="17.25" customHeight="1"/>
    <row r="1004" ht="25.5" customHeight="1"/>
    <row r="1005" ht="16.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</sheetData>
  <sheetProtection selectLockedCells="1" selectUnlockedCells="1"/>
  <mergeCells count="2">
    <mergeCell ref="A6:D6"/>
    <mergeCell ref="A948:C948"/>
  </mergeCells>
  <printOptions/>
  <pageMargins left="1.1023622047244095" right="0.5118110236220472" top="0.7480314960629921" bottom="0.7480314960629921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2021-03-24T05:27:20Z</cp:lastPrinted>
  <dcterms:created xsi:type="dcterms:W3CDTF">1996-10-08T23:32:33Z</dcterms:created>
  <dcterms:modified xsi:type="dcterms:W3CDTF">2021-03-24T05:31:07Z</dcterms:modified>
  <cp:category/>
  <cp:version/>
  <cp:contentType/>
  <cp:contentStatus/>
  <cp:revision>224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закону.xls</vt:lpwstr>
  </property>
</Properties>
</file>