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tabRatio="986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142" i="1"/>
  <c r="AK141"/>
  <c r="AK140"/>
  <c r="AG182" l="1"/>
  <c r="AI182" s="1"/>
  <c r="AF181"/>
  <c r="AG181" s="1"/>
  <c r="AG180"/>
  <c r="AG179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F139"/>
  <c r="AG139" s="1"/>
  <c r="AG138"/>
  <c r="AG137"/>
  <c r="AG136"/>
  <c r="AG135"/>
  <c r="AG133"/>
  <c r="AG132"/>
  <c r="AG131"/>
  <c r="AG128"/>
  <c r="AG127"/>
  <c r="AG126"/>
  <c r="AG125"/>
  <c r="AG124"/>
  <c r="AG121"/>
  <c r="AG119"/>
  <c r="AG117"/>
  <c r="AG114"/>
  <c r="AG112"/>
  <c r="AG110"/>
  <c r="AG108"/>
  <c r="AG106"/>
  <c r="AG104"/>
  <c r="AG102"/>
  <c r="AG100"/>
  <c r="AG97"/>
  <c r="AG95"/>
  <c r="AG94"/>
  <c r="AG93"/>
  <c r="AG92"/>
  <c r="AG90"/>
  <c r="AG89"/>
  <c r="AG87"/>
  <c r="AG86" s="1"/>
  <c r="AG84"/>
  <c r="AG82"/>
  <c r="AG81" s="1"/>
  <c r="AG77"/>
  <c r="AG76"/>
  <c r="AG75"/>
  <c r="AG74" s="1"/>
  <c r="AG73"/>
  <c r="AG68"/>
  <c r="AG67"/>
  <c r="AG64"/>
  <c r="AG63" s="1"/>
  <c r="AG61"/>
  <c r="AG59"/>
  <c r="AG57"/>
  <c r="AG56" s="1"/>
  <c r="AG55"/>
  <c r="AG54"/>
  <c r="AG52"/>
  <c r="AG51"/>
  <c r="AG50"/>
  <c r="AG49"/>
  <c r="AG48"/>
  <c r="AG47"/>
  <c r="AG46"/>
  <c r="AG43"/>
  <c r="AG42" s="1"/>
  <c r="AG40"/>
  <c r="AG38"/>
  <c r="AG37" s="1"/>
  <c r="AG31" s="1"/>
  <c r="AG34"/>
  <c r="AG32"/>
  <c r="AG30"/>
  <c r="AG29"/>
  <c r="AG28"/>
  <c r="AG25" s="1"/>
  <c r="AG27"/>
  <c r="AF25"/>
  <c r="AG24"/>
  <c r="AG20"/>
  <c r="AG19" s="1"/>
  <c r="AG14"/>
  <c r="AG13"/>
  <c r="AG12"/>
  <c r="AB183"/>
  <c r="Z183"/>
  <c r="X183"/>
  <c r="K183"/>
  <c r="J183"/>
  <c r="I183"/>
  <c r="H183"/>
  <c r="G183"/>
  <c r="F183"/>
  <c r="E183"/>
  <c r="D183"/>
  <c r="AA182"/>
  <c r="AC182" s="1"/>
  <c r="AE182" s="1"/>
  <c r="W182"/>
  <c r="W181" s="1"/>
  <c r="O182"/>
  <c r="Q182" s="1"/>
  <c r="S182" s="1"/>
  <c r="S181" s="1"/>
  <c r="AD181"/>
  <c r="AB181"/>
  <c r="Z181"/>
  <c r="Y181"/>
  <c r="V181"/>
  <c r="U181"/>
  <c r="T181"/>
  <c r="M181"/>
  <c r="O181" s="1"/>
  <c r="Q181" s="1"/>
  <c r="L181"/>
  <c r="AD180"/>
  <c r="AD178" s="1"/>
  <c r="AD177" s="1"/>
  <c r="O180"/>
  <c r="Q180" s="1"/>
  <c r="S180" s="1"/>
  <c r="U180" s="1"/>
  <c r="K180"/>
  <c r="AA179"/>
  <c r="AC179" s="1"/>
  <c r="AE179" s="1"/>
  <c r="W179"/>
  <c r="O179"/>
  <c r="Q179" s="1"/>
  <c r="S179" s="1"/>
  <c r="K179"/>
  <c r="AB178"/>
  <c r="Z178"/>
  <c r="X178"/>
  <c r="Y178" s="1"/>
  <c r="AA178" s="1"/>
  <c r="AC178" s="1"/>
  <c r="AE178" s="1"/>
  <c r="W178"/>
  <c r="N178"/>
  <c r="N177" s="1"/>
  <c r="M178"/>
  <c r="K178"/>
  <c r="K177" s="1"/>
  <c r="J178"/>
  <c r="I178"/>
  <c r="I177" s="1"/>
  <c r="H178"/>
  <c r="G178"/>
  <c r="G177" s="1"/>
  <c r="F178"/>
  <c r="E178"/>
  <c r="E177" s="1"/>
  <c r="D178"/>
  <c r="AB177"/>
  <c r="Z177"/>
  <c r="W177"/>
  <c r="U177"/>
  <c r="O177"/>
  <c r="Q177" s="1"/>
  <c r="S177" s="1"/>
  <c r="M177"/>
  <c r="J177"/>
  <c r="H177"/>
  <c r="F177"/>
  <c r="D177"/>
  <c r="Y176"/>
  <c r="AA176" s="1"/>
  <c r="AC176" s="1"/>
  <c r="AE176" s="1"/>
  <c r="W176"/>
  <c r="S176"/>
  <c r="Y175"/>
  <c r="AA175" s="1"/>
  <c r="AC175" s="1"/>
  <c r="AE175" s="1"/>
  <c r="W175"/>
  <c r="W174" s="1"/>
  <c r="W170" s="1"/>
  <c r="S175"/>
  <c r="AD174"/>
  <c r="AB174"/>
  <c r="Z174"/>
  <c r="V174"/>
  <c r="U174"/>
  <c r="Y174" s="1"/>
  <c r="T174"/>
  <c r="T170" s="1"/>
  <c r="S174"/>
  <c r="R174"/>
  <c r="Q174"/>
  <c r="O174"/>
  <c r="K174"/>
  <c r="G174"/>
  <c r="AD173"/>
  <c r="AB173"/>
  <c r="AB170" s="1"/>
  <c r="Z173"/>
  <c r="X173"/>
  <c r="U173"/>
  <c r="Y173" s="1"/>
  <c r="AA173" s="1"/>
  <c r="D173"/>
  <c r="G173" s="1"/>
  <c r="G170" s="1"/>
  <c r="Y172"/>
  <c r="AA172" s="1"/>
  <c r="AC172" s="1"/>
  <c r="AE172" s="1"/>
  <c r="K172"/>
  <c r="M172" s="1"/>
  <c r="O172" s="1"/>
  <c r="Q172" s="1"/>
  <c r="G172"/>
  <c r="AE171"/>
  <c r="AA171"/>
  <c r="AC171" s="1"/>
  <c r="K171"/>
  <c r="G171"/>
  <c r="AD170"/>
  <c r="Z170"/>
  <c r="X170"/>
  <c r="V170"/>
  <c r="U170"/>
  <c r="Y170" s="1"/>
  <c r="AA170" s="1"/>
  <c r="S170"/>
  <c r="R170"/>
  <c r="Q170"/>
  <c r="P170"/>
  <c r="N170"/>
  <c r="M170"/>
  <c r="J170"/>
  <c r="I170"/>
  <c r="H170"/>
  <c r="F170"/>
  <c r="E170"/>
  <c r="D170"/>
  <c r="Y169"/>
  <c r="W169"/>
  <c r="O169"/>
  <c r="Q169" s="1"/>
  <c r="S169" s="1"/>
  <c r="K169"/>
  <c r="G169"/>
  <c r="G168" s="1"/>
  <c r="AD168"/>
  <c r="AB168"/>
  <c r="Z168"/>
  <c r="X168"/>
  <c r="V168"/>
  <c r="U168"/>
  <c r="T168"/>
  <c r="R168"/>
  <c r="M168"/>
  <c r="K168"/>
  <c r="J168"/>
  <c r="I168"/>
  <c r="H168"/>
  <c r="H142" s="1"/>
  <c r="F168"/>
  <c r="E168"/>
  <c r="D168"/>
  <c r="D142" s="1"/>
  <c r="AA167"/>
  <c r="AC167" s="1"/>
  <c r="AE167" s="1"/>
  <c r="W167"/>
  <c r="O167"/>
  <c r="Q167" s="1"/>
  <c r="S167" s="1"/>
  <c r="K167"/>
  <c r="O166"/>
  <c r="Q166" s="1"/>
  <c r="S166" s="1"/>
  <c r="U166" s="1"/>
  <c r="W166" s="1"/>
  <c r="Y166" s="1"/>
  <c r="AA166" s="1"/>
  <c r="AC166" s="1"/>
  <c r="AE166" s="1"/>
  <c r="K166"/>
  <c r="G166"/>
  <c r="AC165"/>
  <c r="AE165" s="1"/>
  <c r="AA165"/>
  <c r="W165"/>
  <c r="S165"/>
  <c r="AE164"/>
  <c r="AC164"/>
  <c r="AC163"/>
  <c r="AE163" s="1"/>
  <c r="AA163"/>
  <c r="W163"/>
  <c r="Q163"/>
  <c r="S163" s="1"/>
  <c r="O163"/>
  <c r="K163"/>
  <c r="AC162"/>
  <c r="AE162" s="1"/>
  <c r="AA162"/>
  <c r="W162"/>
  <c r="O162"/>
  <c r="Q162" s="1"/>
  <c r="S162" s="1"/>
  <c r="K162"/>
  <c r="AC161"/>
  <c r="AE161" s="1"/>
  <c r="AA161"/>
  <c r="W161"/>
  <c r="S161"/>
  <c r="Y160"/>
  <c r="AA160" s="1"/>
  <c r="AC160" s="1"/>
  <c r="AE160" s="1"/>
  <c r="W160"/>
  <c r="S160"/>
  <c r="S159"/>
  <c r="U159" s="1"/>
  <c r="W159" s="1"/>
  <c r="Y159" s="1"/>
  <c r="AA159" s="1"/>
  <c r="AC159" s="1"/>
  <c r="AE159" s="1"/>
  <c r="Q159"/>
  <c r="O159"/>
  <c r="K159"/>
  <c r="O158"/>
  <c r="Q158" s="1"/>
  <c r="S158" s="1"/>
  <c r="U158" s="1"/>
  <c r="W158" s="1"/>
  <c r="Y158" s="1"/>
  <c r="AA158" s="1"/>
  <c r="AC158" s="1"/>
  <c r="AE158" s="1"/>
  <c r="K158"/>
  <c r="G158"/>
  <c r="O157"/>
  <c r="Q157" s="1"/>
  <c r="S157" s="1"/>
  <c r="U157" s="1"/>
  <c r="W157" s="1"/>
  <c r="Y157" s="1"/>
  <c r="AA157" s="1"/>
  <c r="AC157" s="1"/>
  <c r="AE157" s="1"/>
  <c r="K157"/>
  <c r="G157"/>
  <c r="O156"/>
  <c r="Q156" s="1"/>
  <c r="S156" s="1"/>
  <c r="U156" s="1"/>
  <c r="W156" s="1"/>
  <c r="Y156" s="1"/>
  <c r="AA156" s="1"/>
  <c r="AC156" s="1"/>
  <c r="AE156" s="1"/>
  <c r="K156"/>
  <c r="Q155"/>
  <c r="S155" s="1"/>
  <c r="U155" s="1"/>
  <c r="W155" s="1"/>
  <c r="Y155" s="1"/>
  <c r="AA155" s="1"/>
  <c r="AC155" s="1"/>
  <c r="AE155" s="1"/>
  <c r="O155"/>
  <c r="K155"/>
  <c r="I155"/>
  <c r="G155"/>
  <c r="O154"/>
  <c r="Q154" s="1"/>
  <c r="S154" s="1"/>
  <c r="U154" s="1"/>
  <c r="W154" s="1"/>
  <c r="Y154" s="1"/>
  <c r="AA154" s="1"/>
  <c r="AC154" s="1"/>
  <c r="AE154" s="1"/>
  <c r="K154"/>
  <c r="I154"/>
  <c r="G154"/>
  <c r="O153"/>
  <c r="Q153" s="1"/>
  <c r="S153" s="1"/>
  <c r="U153" s="1"/>
  <c r="W153" s="1"/>
  <c r="Y153" s="1"/>
  <c r="AA153" s="1"/>
  <c r="AC153" s="1"/>
  <c r="AE153" s="1"/>
  <c r="K153"/>
  <c r="I153"/>
  <c r="G153"/>
  <c r="O152"/>
  <c r="Q152" s="1"/>
  <c r="S152" s="1"/>
  <c r="U152" s="1"/>
  <c r="W152" s="1"/>
  <c r="Y152" s="1"/>
  <c r="AA152" s="1"/>
  <c r="AC152" s="1"/>
  <c r="AE152" s="1"/>
  <c r="K152"/>
  <c r="I152"/>
  <c r="G152"/>
  <c r="AC151"/>
  <c r="AE151" s="1"/>
  <c r="Q151"/>
  <c r="S151" s="1"/>
  <c r="U151" s="1"/>
  <c r="W151" s="1"/>
  <c r="Y151" s="1"/>
  <c r="AA151" s="1"/>
  <c r="O151"/>
  <c r="K151"/>
  <c r="G151"/>
  <c r="O150"/>
  <c r="Q150" s="1"/>
  <c r="S150" s="1"/>
  <c r="U150" s="1"/>
  <c r="W150" s="1"/>
  <c r="Y150" s="1"/>
  <c r="AA150" s="1"/>
  <c r="AC150" s="1"/>
  <c r="AE150" s="1"/>
  <c r="K150"/>
  <c r="G150"/>
  <c r="AD149"/>
  <c r="AB149"/>
  <c r="Z149"/>
  <c r="Z142" s="1"/>
  <c r="Y149"/>
  <c r="X149"/>
  <c r="V149"/>
  <c r="V142" s="1"/>
  <c r="U149"/>
  <c r="T149"/>
  <c r="R149"/>
  <c r="Q149"/>
  <c r="O149"/>
  <c r="K149"/>
  <c r="G149"/>
  <c r="V148"/>
  <c r="R148"/>
  <c r="M148"/>
  <c r="O148" s="1"/>
  <c r="Q148" s="1"/>
  <c r="S148" s="1"/>
  <c r="G148"/>
  <c r="V147"/>
  <c r="R147"/>
  <c r="Q147"/>
  <c r="O147"/>
  <c r="M147"/>
  <c r="G147"/>
  <c r="V146"/>
  <c r="R146"/>
  <c r="M146"/>
  <c r="O146" s="1"/>
  <c r="Q146" s="1"/>
  <c r="G146"/>
  <c r="V145"/>
  <c r="R145"/>
  <c r="O145"/>
  <c r="Q145" s="1"/>
  <c r="S145" s="1"/>
  <c r="M145"/>
  <c r="G145"/>
  <c r="V144"/>
  <c r="R144"/>
  <c r="M144"/>
  <c r="O144" s="1"/>
  <c r="Q144" s="1"/>
  <c r="G144"/>
  <c r="V143"/>
  <c r="R143"/>
  <c r="M143"/>
  <c r="O143" s="1"/>
  <c r="Q143" s="1"/>
  <c r="G143"/>
  <c r="AB142"/>
  <c r="R142"/>
  <c r="N142"/>
  <c r="L142"/>
  <c r="J142"/>
  <c r="I142"/>
  <c r="F142"/>
  <c r="E142"/>
  <c r="AC141"/>
  <c r="AE141" s="1"/>
  <c r="AA141"/>
  <c r="W141"/>
  <c r="AC140"/>
  <c r="AE140" s="1"/>
  <c r="AA140"/>
  <c r="Y140"/>
  <c r="W140"/>
  <c r="W139" s="1"/>
  <c r="S140"/>
  <c r="S139" s="1"/>
  <c r="Q140"/>
  <c r="O140"/>
  <c r="K140"/>
  <c r="K139" s="1"/>
  <c r="K134" s="1"/>
  <c r="K130" s="1"/>
  <c r="K129" s="1"/>
  <c r="G140"/>
  <c r="AD139"/>
  <c r="AB139"/>
  <c r="AB134" s="1"/>
  <c r="Z139"/>
  <c r="Y139"/>
  <c r="X139"/>
  <c r="V139"/>
  <c r="U139"/>
  <c r="T139"/>
  <c r="R139"/>
  <c r="N139"/>
  <c r="M139"/>
  <c r="O139" s="1"/>
  <c r="Q139" s="1"/>
  <c r="L139"/>
  <c r="J139"/>
  <c r="D139"/>
  <c r="D134" s="1"/>
  <c r="AA138"/>
  <c r="AC138" s="1"/>
  <c r="AE138" s="1"/>
  <c r="W138"/>
  <c r="O138"/>
  <c r="Q138" s="1"/>
  <c r="S138" s="1"/>
  <c r="AC137"/>
  <c r="AE137" s="1"/>
  <c r="AA137"/>
  <c r="W137"/>
  <c r="O137"/>
  <c r="Q137" s="1"/>
  <c r="S137" s="1"/>
  <c r="M137"/>
  <c r="G137"/>
  <c r="AE136"/>
  <c r="Y135"/>
  <c r="W135"/>
  <c r="O135"/>
  <c r="Q135" s="1"/>
  <c r="S135" s="1"/>
  <c r="AD134"/>
  <c r="Z134"/>
  <c r="X134"/>
  <c r="V134"/>
  <c r="U134"/>
  <c r="W134" s="1"/>
  <c r="T134"/>
  <c r="R134"/>
  <c r="N134"/>
  <c r="O134" s="1"/>
  <c r="Q134" s="1"/>
  <c r="S134" s="1"/>
  <c r="M134"/>
  <c r="L134"/>
  <c r="J134"/>
  <c r="F134"/>
  <c r="E134"/>
  <c r="AA133"/>
  <c r="AC133" s="1"/>
  <c r="AE133" s="1"/>
  <c r="W133"/>
  <c r="Q133"/>
  <c r="S133" s="1"/>
  <c r="O133"/>
  <c r="K133"/>
  <c r="G133"/>
  <c r="AA132"/>
  <c r="AC132" s="1"/>
  <c r="AE132" s="1"/>
  <c r="W132"/>
  <c r="O132"/>
  <c r="Q132" s="1"/>
  <c r="S132" s="1"/>
  <c r="K132"/>
  <c r="G132"/>
  <c r="G131" s="1"/>
  <c r="Y131"/>
  <c r="AA131" s="1"/>
  <c r="AC131" s="1"/>
  <c r="AE131" s="1"/>
  <c r="V131"/>
  <c r="U131"/>
  <c r="W131" s="1"/>
  <c r="T131"/>
  <c r="R131"/>
  <c r="M131"/>
  <c r="O131" s="1"/>
  <c r="Q131" s="1"/>
  <c r="S131" s="1"/>
  <c r="K131"/>
  <c r="J131"/>
  <c r="J130" s="1"/>
  <c r="J129" s="1"/>
  <c r="I131"/>
  <c r="H131"/>
  <c r="F131"/>
  <c r="E131"/>
  <c r="D131"/>
  <c r="R130"/>
  <c r="R129" s="1"/>
  <c r="R184" s="1"/>
  <c r="P130"/>
  <c r="L130"/>
  <c r="L129" s="1"/>
  <c r="L184" s="1"/>
  <c r="H130"/>
  <c r="E130"/>
  <c r="D130"/>
  <c r="P129"/>
  <c r="P184" s="1"/>
  <c r="D129"/>
  <c r="AE128"/>
  <c r="AE127" s="1"/>
  <c r="AD127"/>
  <c r="AC127"/>
  <c r="M126"/>
  <c r="O126" s="1"/>
  <c r="Q126" s="1"/>
  <c r="S126" s="1"/>
  <c r="U126" s="1"/>
  <c r="W126" s="1"/>
  <c r="Y126" s="1"/>
  <c r="AA126" s="1"/>
  <c r="AC126" s="1"/>
  <c r="G126"/>
  <c r="M125"/>
  <c r="O125" s="1"/>
  <c r="Q125" s="1"/>
  <c r="S125" s="1"/>
  <c r="U125" s="1"/>
  <c r="W125" s="1"/>
  <c r="Y125" s="1"/>
  <c r="AA125" s="1"/>
  <c r="AC125" s="1"/>
  <c r="AE125" s="1"/>
  <c r="G125"/>
  <c r="M124"/>
  <c r="O124" s="1"/>
  <c r="Q124" s="1"/>
  <c r="S124" s="1"/>
  <c r="U124" s="1"/>
  <c r="W124" s="1"/>
  <c r="Y124" s="1"/>
  <c r="AA124" s="1"/>
  <c r="AC124" s="1"/>
  <c r="AE124" s="1"/>
  <c r="G124"/>
  <c r="AD123"/>
  <c r="M123"/>
  <c r="O123" s="1"/>
  <c r="Q123" s="1"/>
  <c r="S123" s="1"/>
  <c r="U123" s="1"/>
  <c r="W123" s="1"/>
  <c r="Y123" s="1"/>
  <c r="AA123" s="1"/>
  <c r="G123"/>
  <c r="W122"/>
  <c r="O122"/>
  <c r="Q122" s="1"/>
  <c r="S122" s="1"/>
  <c r="K122"/>
  <c r="K121" s="1"/>
  <c r="K184" s="1"/>
  <c r="G122"/>
  <c r="AE121"/>
  <c r="AC121"/>
  <c r="AA121"/>
  <c r="Y121"/>
  <c r="U121"/>
  <c r="W121" s="1"/>
  <c r="M121"/>
  <c r="O121" s="1"/>
  <c r="Q121" s="1"/>
  <c r="S121" s="1"/>
  <c r="J121"/>
  <c r="I121"/>
  <c r="H121"/>
  <c r="H94" s="1"/>
  <c r="G121"/>
  <c r="G184" s="1"/>
  <c r="F121"/>
  <c r="E121"/>
  <c r="D121"/>
  <c r="D94" s="1"/>
  <c r="W120"/>
  <c r="O120"/>
  <c r="Q120" s="1"/>
  <c r="S120" s="1"/>
  <c r="AE119"/>
  <c r="AC119"/>
  <c r="AA119"/>
  <c r="Y119"/>
  <c r="U119"/>
  <c r="W119" s="1"/>
  <c r="O119"/>
  <c r="Q119" s="1"/>
  <c r="S119" s="1"/>
  <c r="M119"/>
  <c r="W118"/>
  <c r="O118"/>
  <c r="Q118" s="1"/>
  <c r="S118" s="1"/>
  <c r="AE117"/>
  <c r="AC117"/>
  <c r="AA117"/>
  <c r="Y117"/>
  <c r="U117"/>
  <c r="W117" s="1"/>
  <c r="M117"/>
  <c r="O117" s="1"/>
  <c r="Q117" s="1"/>
  <c r="S117" s="1"/>
  <c r="W116"/>
  <c r="O116"/>
  <c r="Q116" s="1"/>
  <c r="S116" s="1"/>
  <c r="W115"/>
  <c r="O115"/>
  <c r="Q115" s="1"/>
  <c r="S115" s="1"/>
  <c r="AE114"/>
  <c r="AC114"/>
  <c r="AA114"/>
  <c r="Y114"/>
  <c r="W114"/>
  <c r="U114"/>
  <c r="M114"/>
  <c r="O114" s="1"/>
  <c r="Q114" s="1"/>
  <c r="S114" s="1"/>
  <c r="AE112"/>
  <c r="AC112"/>
  <c r="AA112"/>
  <c r="Y112"/>
  <c r="U112"/>
  <c r="AE110"/>
  <c r="AC110"/>
  <c r="AA110"/>
  <c r="Y110"/>
  <c r="U110"/>
  <c r="AE108"/>
  <c r="AC108"/>
  <c r="AA108"/>
  <c r="Y108"/>
  <c r="U108"/>
  <c r="W107"/>
  <c r="O107"/>
  <c r="Q107" s="1"/>
  <c r="S107" s="1"/>
  <c r="AE106"/>
  <c r="AC106"/>
  <c r="AA106"/>
  <c r="Y106"/>
  <c r="U106"/>
  <c r="W106" s="1"/>
  <c r="M106"/>
  <c r="O106" s="1"/>
  <c r="Q106" s="1"/>
  <c r="S106" s="1"/>
  <c r="K106"/>
  <c r="AE104"/>
  <c r="AC104"/>
  <c r="AA104"/>
  <c r="Y104"/>
  <c r="U104"/>
  <c r="AE102"/>
  <c r="AC102"/>
  <c r="AA102"/>
  <c r="Y102"/>
  <c r="U102"/>
  <c r="AE100"/>
  <c r="AC100"/>
  <c r="AA100"/>
  <c r="Y100"/>
  <c r="U100"/>
  <c r="W99"/>
  <c r="O99"/>
  <c r="Q99" s="1"/>
  <c r="S99" s="1"/>
  <c r="K99"/>
  <c r="AE97"/>
  <c r="AC97"/>
  <c r="AA97"/>
  <c r="Y97"/>
  <c r="U97"/>
  <c r="W97" s="1"/>
  <c r="M97"/>
  <c r="O97" s="1"/>
  <c r="Q97" s="1"/>
  <c r="S97" s="1"/>
  <c r="K97"/>
  <c r="G97"/>
  <c r="W96"/>
  <c r="O96"/>
  <c r="Q96" s="1"/>
  <c r="S96" s="1"/>
  <c r="K96"/>
  <c r="AE95"/>
  <c r="AC95"/>
  <c r="AA95"/>
  <c r="Y95"/>
  <c r="U95"/>
  <c r="W95" s="1"/>
  <c r="M95"/>
  <c r="O95" s="1"/>
  <c r="Q95" s="1"/>
  <c r="S95" s="1"/>
  <c r="K95"/>
  <c r="J94"/>
  <c r="I94"/>
  <c r="F94"/>
  <c r="E94"/>
  <c r="M93"/>
  <c r="O93" s="1"/>
  <c r="Q93" s="1"/>
  <c r="S93" s="1"/>
  <c r="U93" s="1"/>
  <c r="W93" s="1"/>
  <c r="Y93" s="1"/>
  <c r="AA93" s="1"/>
  <c r="AC93" s="1"/>
  <c r="AE93" s="1"/>
  <c r="G93"/>
  <c r="I93" s="1"/>
  <c r="M92"/>
  <c r="O92" s="1"/>
  <c r="Q92" s="1"/>
  <c r="S92" s="1"/>
  <c r="U92" s="1"/>
  <c r="W92" s="1"/>
  <c r="Y92" s="1"/>
  <c r="AA92" s="1"/>
  <c r="AC92" s="1"/>
  <c r="AE92" s="1"/>
  <c r="G92"/>
  <c r="I92" s="1"/>
  <c r="W91"/>
  <c r="Q91"/>
  <c r="S91" s="1"/>
  <c r="O91"/>
  <c r="K91"/>
  <c r="K90" s="1"/>
  <c r="K89" s="1"/>
  <c r="G91"/>
  <c r="G90" s="1"/>
  <c r="G89" s="1"/>
  <c r="AE90"/>
  <c r="AE89" s="1"/>
  <c r="AC90"/>
  <c r="AA90"/>
  <c r="AA89" s="1"/>
  <c r="Y90"/>
  <c r="Y89" s="1"/>
  <c r="Y86" s="1"/>
  <c r="W90"/>
  <c r="U90"/>
  <c r="O90"/>
  <c r="Q90" s="1"/>
  <c r="S90" s="1"/>
  <c r="M90"/>
  <c r="J90"/>
  <c r="J89" s="1"/>
  <c r="I90"/>
  <c r="I89" s="1"/>
  <c r="H90"/>
  <c r="F90"/>
  <c r="F89" s="1"/>
  <c r="F86" s="1"/>
  <c r="E90"/>
  <c r="E89" s="1"/>
  <c r="D90"/>
  <c r="D89" s="1"/>
  <c r="D86" s="1"/>
  <c r="AC89"/>
  <c r="U89"/>
  <c r="W89" s="1"/>
  <c r="M89"/>
  <c r="O89" s="1"/>
  <c r="Q89" s="1"/>
  <c r="S89" s="1"/>
  <c r="H89"/>
  <c r="H86" s="1"/>
  <c r="W88"/>
  <c r="O88"/>
  <c r="Q88" s="1"/>
  <c r="S88" s="1"/>
  <c r="K88"/>
  <c r="G88"/>
  <c r="AE87"/>
  <c r="AE86" s="1"/>
  <c r="AC87"/>
  <c r="AC86" s="1"/>
  <c r="AA87"/>
  <c r="Y87"/>
  <c r="U87"/>
  <c r="U86" s="1"/>
  <c r="W86" s="1"/>
  <c r="M87"/>
  <c r="K87"/>
  <c r="J87"/>
  <c r="I87"/>
  <c r="H87"/>
  <c r="G87"/>
  <c r="F87"/>
  <c r="E87"/>
  <c r="D87"/>
  <c r="I86"/>
  <c r="W85"/>
  <c r="O85"/>
  <c r="Q85" s="1"/>
  <c r="S85" s="1"/>
  <c r="K85"/>
  <c r="J85"/>
  <c r="J74" s="1"/>
  <c r="I85"/>
  <c r="H85"/>
  <c r="H74" s="1"/>
  <c r="G85"/>
  <c r="F85"/>
  <c r="F74" s="1"/>
  <c r="E85"/>
  <c r="D85"/>
  <c r="AE84"/>
  <c r="AC84"/>
  <c r="AC81" s="1"/>
  <c r="AA84"/>
  <c r="Y84"/>
  <c r="U84"/>
  <c r="W84" s="1"/>
  <c r="S84"/>
  <c r="M84"/>
  <c r="O84" s="1"/>
  <c r="Q84" s="1"/>
  <c r="G84"/>
  <c r="W83"/>
  <c r="Q83"/>
  <c r="S83" s="1"/>
  <c r="O83"/>
  <c r="AE82"/>
  <c r="AE81" s="1"/>
  <c r="AE74" s="1"/>
  <c r="AC82"/>
  <c r="AA82"/>
  <c r="AA81" s="1"/>
  <c r="Y82"/>
  <c r="U82"/>
  <c r="W82" s="1"/>
  <c r="M82"/>
  <c r="O82" s="1"/>
  <c r="Q82" s="1"/>
  <c r="S82" s="1"/>
  <c r="G81"/>
  <c r="AE77"/>
  <c r="AC77"/>
  <c r="AC76" s="1"/>
  <c r="AC75" s="1"/>
  <c r="AA77"/>
  <c r="AA76" s="1"/>
  <c r="AA75" s="1"/>
  <c r="Y77"/>
  <c r="U77"/>
  <c r="S77"/>
  <c r="O77"/>
  <c r="Q77" s="1"/>
  <c r="G77"/>
  <c r="AE76"/>
  <c r="Y76"/>
  <c r="Y75" s="1"/>
  <c r="O76"/>
  <c r="Q76" s="1"/>
  <c r="S76" s="1"/>
  <c r="M76"/>
  <c r="G76"/>
  <c r="AE75"/>
  <c r="O75"/>
  <c r="Q75" s="1"/>
  <c r="S75" s="1"/>
  <c r="M75"/>
  <c r="E75"/>
  <c r="D75"/>
  <c r="G75" s="1"/>
  <c r="K74"/>
  <c r="I74"/>
  <c r="G74"/>
  <c r="E74"/>
  <c r="D74"/>
  <c r="K73"/>
  <c r="M73" s="1"/>
  <c r="O73" s="1"/>
  <c r="Q73" s="1"/>
  <c r="S73" s="1"/>
  <c r="U73" s="1"/>
  <c r="W73" s="1"/>
  <c r="Y73" s="1"/>
  <c r="AA73" s="1"/>
  <c r="AC73" s="1"/>
  <c r="AE73" s="1"/>
  <c r="G73"/>
  <c r="W72"/>
  <c r="Q72"/>
  <c r="S72" s="1"/>
  <c r="O72"/>
  <c r="K72"/>
  <c r="G72"/>
  <c r="W71"/>
  <c r="O71"/>
  <c r="Q71" s="1"/>
  <c r="S71" s="1"/>
  <c r="K71"/>
  <c r="G71"/>
  <c r="W70"/>
  <c r="K70"/>
  <c r="G70"/>
  <c r="G68" s="1"/>
  <c r="G67" s="1"/>
  <c r="W69"/>
  <c r="Q69"/>
  <c r="S69" s="1"/>
  <c r="O69"/>
  <c r="K69"/>
  <c r="G69"/>
  <c r="AE68"/>
  <c r="AE67" s="1"/>
  <c r="AC68"/>
  <c r="AC67" s="1"/>
  <c r="AA68"/>
  <c r="Y68"/>
  <c r="W68"/>
  <c r="U68"/>
  <c r="U67" s="1"/>
  <c r="W67" s="1"/>
  <c r="J68"/>
  <c r="I68"/>
  <c r="I67" s="1"/>
  <c r="H68"/>
  <c r="H67" s="1"/>
  <c r="F68"/>
  <c r="E68"/>
  <c r="E67" s="1"/>
  <c r="D68"/>
  <c r="D67" s="1"/>
  <c r="AA67"/>
  <c r="Y67"/>
  <c r="J67"/>
  <c r="F67"/>
  <c r="W66"/>
  <c r="O66"/>
  <c r="Q66" s="1"/>
  <c r="S66" s="1"/>
  <c r="W65"/>
  <c r="S65"/>
  <c r="O65"/>
  <c r="Q65" s="1"/>
  <c r="K65"/>
  <c r="K64" s="1"/>
  <c r="K63" s="1"/>
  <c r="G65"/>
  <c r="AE64"/>
  <c r="AE63" s="1"/>
  <c r="AC64"/>
  <c r="AA64"/>
  <c r="AA63" s="1"/>
  <c r="Y64"/>
  <c r="Y63" s="1"/>
  <c r="U64"/>
  <c r="W64" s="1"/>
  <c r="M64"/>
  <c r="O64" s="1"/>
  <c r="Q64" s="1"/>
  <c r="S64" s="1"/>
  <c r="J64"/>
  <c r="J63" s="1"/>
  <c r="I64"/>
  <c r="H64"/>
  <c r="G64"/>
  <c r="G63" s="1"/>
  <c r="F64"/>
  <c r="F63" s="1"/>
  <c r="E64"/>
  <c r="E63" s="1"/>
  <c r="D64"/>
  <c r="AC63"/>
  <c r="I63"/>
  <c r="H63"/>
  <c r="D63"/>
  <c r="W62"/>
  <c r="O62"/>
  <c r="Q62" s="1"/>
  <c r="S62" s="1"/>
  <c r="K62"/>
  <c r="K61" s="1"/>
  <c r="AE61"/>
  <c r="AC61"/>
  <c r="AA61"/>
  <c r="Y61"/>
  <c r="U61"/>
  <c r="W61" s="1"/>
  <c r="M61"/>
  <c r="O61" s="1"/>
  <c r="Q61" s="1"/>
  <c r="S61" s="1"/>
  <c r="J61"/>
  <c r="I61"/>
  <c r="H61"/>
  <c r="G61"/>
  <c r="F61"/>
  <c r="E61"/>
  <c r="D61"/>
  <c r="W60"/>
  <c r="O60"/>
  <c r="Q60" s="1"/>
  <c r="S60" s="1"/>
  <c r="K60"/>
  <c r="G60"/>
  <c r="AE59"/>
  <c r="AC59"/>
  <c r="AA59"/>
  <c r="Y59"/>
  <c r="Y56" s="1"/>
  <c r="Y53" s="1"/>
  <c r="U59"/>
  <c r="W59" s="1"/>
  <c r="S59"/>
  <c r="M59"/>
  <c r="O59" s="1"/>
  <c r="Q59" s="1"/>
  <c r="K59"/>
  <c r="J59"/>
  <c r="I59"/>
  <c r="H59"/>
  <c r="G59"/>
  <c r="F59"/>
  <c r="E59"/>
  <c r="D59"/>
  <c r="W58"/>
  <c r="O58"/>
  <c r="Q58" s="1"/>
  <c r="S58" s="1"/>
  <c r="K58"/>
  <c r="K57" s="1"/>
  <c r="G58"/>
  <c r="AE57"/>
  <c r="AE56" s="1"/>
  <c r="AE53" s="1"/>
  <c r="AC57"/>
  <c r="AA57"/>
  <c r="AA56" s="1"/>
  <c r="AA53" s="1"/>
  <c r="Y57"/>
  <c r="U57"/>
  <c r="M57"/>
  <c r="J57"/>
  <c r="J56" s="1"/>
  <c r="J53" s="1"/>
  <c r="I57"/>
  <c r="H57"/>
  <c r="H56" s="1"/>
  <c r="H53" s="1"/>
  <c r="G57"/>
  <c r="F57"/>
  <c r="F56" s="1"/>
  <c r="F53" s="1"/>
  <c r="E57"/>
  <c r="D57"/>
  <c r="D56" s="1"/>
  <c r="D53" s="1"/>
  <c r="I56"/>
  <c r="E56"/>
  <c r="E53" s="1"/>
  <c r="M55"/>
  <c r="O55" s="1"/>
  <c r="Q55" s="1"/>
  <c r="S55" s="1"/>
  <c r="U55" s="1"/>
  <c r="W55" s="1"/>
  <c r="Y55" s="1"/>
  <c r="AA55" s="1"/>
  <c r="AC55" s="1"/>
  <c r="AE55" s="1"/>
  <c r="G55"/>
  <c r="M54"/>
  <c r="O54" s="1"/>
  <c r="Q54" s="1"/>
  <c r="S54" s="1"/>
  <c r="U54" s="1"/>
  <c r="W54" s="1"/>
  <c r="Y54" s="1"/>
  <c r="AA54" s="1"/>
  <c r="AC54" s="1"/>
  <c r="AE54" s="1"/>
  <c r="G54"/>
  <c r="I53"/>
  <c r="S52"/>
  <c r="U52" s="1"/>
  <c r="W52" s="1"/>
  <c r="Y52" s="1"/>
  <c r="AA52" s="1"/>
  <c r="AC52" s="1"/>
  <c r="AE52" s="1"/>
  <c r="M52"/>
  <c r="O52" s="1"/>
  <c r="Q52" s="1"/>
  <c r="G52"/>
  <c r="M51"/>
  <c r="O51" s="1"/>
  <c r="Q51" s="1"/>
  <c r="S51" s="1"/>
  <c r="U51" s="1"/>
  <c r="W51" s="1"/>
  <c r="Y51" s="1"/>
  <c r="AA51" s="1"/>
  <c r="AC51" s="1"/>
  <c r="AE51" s="1"/>
  <c r="G51"/>
  <c r="M50"/>
  <c r="O50" s="1"/>
  <c r="Q50" s="1"/>
  <c r="S50" s="1"/>
  <c r="U50" s="1"/>
  <c r="W50" s="1"/>
  <c r="Y50" s="1"/>
  <c r="AA50" s="1"/>
  <c r="AC50" s="1"/>
  <c r="AE50" s="1"/>
  <c r="G50"/>
  <c r="O49"/>
  <c r="Q49" s="1"/>
  <c r="S49" s="1"/>
  <c r="U49" s="1"/>
  <c r="W49" s="1"/>
  <c r="Y49" s="1"/>
  <c r="AA49" s="1"/>
  <c r="AC49" s="1"/>
  <c r="AE49" s="1"/>
  <c r="M49"/>
  <c r="G49"/>
  <c r="M48"/>
  <c r="O48" s="1"/>
  <c r="Q48" s="1"/>
  <c r="S48" s="1"/>
  <c r="U48" s="1"/>
  <c r="W48" s="1"/>
  <c r="Y48" s="1"/>
  <c r="AA48" s="1"/>
  <c r="AC48" s="1"/>
  <c r="AE48" s="1"/>
  <c r="G48"/>
  <c r="Q47"/>
  <c r="S47" s="1"/>
  <c r="U47" s="1"/>
  <c r="W47" s="1"/>
  <c r="Y47" s="1"/>
  <c r="AA47" s="1"/>
  <c r="AC47" s="1"/>
  <c r="AE47" s="1"/>
  <c r="M47"/>
  <c r="O47" s="1"/>
  <c r="G47"/>
  <c r="O46"/>
  <c r="Q46" s="1"/>
  <c r="S46" s="1"/>
  <c r="U46" s="1"/>
  <c r="W46" s="1"/>
  <c r="Y46" s="1"/>
  <c r="AA46" s="1"/>
  <c r="AC46" s="1"/>
  <c r="AE46" s="1"/>
  <c r="M46"/>
  <c r="G46"/>
  <c r="W45"/>
  <c r="O45"/>
  <c r="Q45" s="1"/>
  <c r="S45" s="1"/>
  <c r="G45"/>
  <c r="W44"/>
  <c r="O44"/>
  <c r="Q44" s="1"/>
  <c r="S44" s="1"/>
  <c r="K44"/>
  <c r="K43" s="1"/>
  <c r="K42" s="1"/>
  <c r="G44"/>
  <c r="AE43"/>
  <c r="AE42" s="1"/>
  <c r="AC43"/>
  <c r="AC42" s="1"/>
  <c r="AA43"/>
  <c r="AA42" s="1"/>
  <c r="Y43"/>
  <c r="U43"/>
  <c r="M43"/>
  <c r="J43"/>
  <c r="J42" s="1"/>
  <c r="I43"/>
  <c r="H43"/>
  <c r="H42" s="1"/>
  <c r="G43"/>
  <c r="G42" s="1"/>
  <c r="F43"/>
  <c r="F42" s="1"/>
  <c r="E43"/>
  <c r="D43"/>
  <c r="D42" s="1"/>
  <c r="Y42"/>
  <c r="I42"/>
  <c r="E42"/>
  <c r="W41"/>
  <c r="Q41"/>
  <c r="S41" s="1"/>
  <c r="O41"/>
  <c r="AE40"/>
  <c r="AC40"/>
  <c r="AA40"/>
  <c r="AA37" s="1"/>
  <c r="AA31" s="1"/>
  <c r="Y40"/>
  <c r="U40"/>
  <c r="W40" s="1"/>
  <c r="M40"/>
  <c r="O40" s="1"/>
  <c r="Q40" s="1"/>
  <c r="S40" s="1"/>
  <c r="W39"/>
  <c r="O39"/>
  <c r="Q39" s="1"/>
  <c r="S39" s="1"/>
  <c r="AE38"/>
  <c r="AE37" s="1"/>
  <c r="AC38"/>
  <c r="AA38"/>
  <c r="Y38"/>
  <c r="Y37" s="1"/>
  <c r="W38"/>
  <c r="U38"/>
  <c r="O38"/>
  <c r="Q38" s="1"/>
  <c r="S38" s="1"/>
  <c r="M38"/>
  <c r="AC37"/>
  <c r="M37"/>
  <c r="O37" s="1"/>
  <c r="Q37" s="1"/>
  <c r="S37" s="1"/>
  <c r="W36"/>
  <c r="O36"/>
  <c r="Q36" s="1"/>
  <c r="S36" s="1"/>
  <c r="K36"/>
  <c r="G36"/>
  <c r="W35"/>
  <c r="O35"/>
  <c r="Q35" s="1"/>
  <c r="S35" s="1"/>
  <c r="K35"/>
  <c r="G35"/>
  <c r="AE34"/>
  <c r="AC34"/>
  <c r="AA34"/>
  <c r="Y34"/>
  <c r="Y31" s="1"/>
  <c r="U34"/>
  <c r="W34" s="1"/>
  <c r="M34"/>
  <c r="O34" s="1"/>
  <c r="Q34" s="1"/>
  <c r="S34" s="1"/>
  <c r="J34"/>
  <c r="J31" s="1"/>
  <c r="I34"/>
  <c r="I31" s="1"/>
  <c r="H34"/>
  <c r="F34"/>
  <c r="F31" s="1"/>
  <c r="E34"/>
  <c r="E31" s="1"/>
  <c r="D34"/>
  <c r="D31" s="1"/>
  <c r="W33"/>
  <c r="Q33"/>
  <c r="S33" s="1"/>
  <c r="O33"/>
  <c r="AE32"/>
  <c r="AC32"/>
  <c r="AA32"/>
  <c r="Y32"/>
  <c r="U32"/>
  <c r="M32"/>
  <c r="G32"/>
  <c r="H31"/>
  <c r="AE30"/>
  <c r="W30"/>
  <c r="O30"/>
  <c r="Q30" s="1"/>
  <c r="S30" s="1"/>
  <c r="AE29"/>
  <c r="W29"/>
  <c r="O29"/>
  <c r="Q29" s="1"/>
  <c r="S29" s="1"/>
  <c r="AE28"/>
  <c r="W28"/>
  <c r="O28"/>
  <c r="Q28" s="1"/>
  <c r="S28" s="1"/>
  <c r="K28"/>
  <c r="G28"/>
  <c r="G26" s="1"/>
  <c r="M27"/>
  <c r="O27" s="1"/>
  <c r="Q27" s="1"/>
  <c r="S27" s="1"/>
  <c r="U27" s="1"/>
  <c r="W27" s="1"/>
  <c r="Y27" s="1"/>
  <c r="AA27" s="1"/>
  <c r="AC27" s="1"/>
  <c r="AE27" s="1"/>
  <c r="G27"/>
  <c r="I27" s="1"/>
  <c r="W26"/>
  <c r="M26"/>
  <c r="O26" s="1"/>
  <c r="Q26" s="1"/>
  <c r="S26" s="1"/>
  <c r="K26"/>
  <c r="J26"/>
  <c r="I26"/>
  <c r="I25" s="1"/>
  <c r="H26"/>
  <c r="H25" s="1"/>
  <c r="F26"/>
  <c r="E26"/>
  <c r="E25" s="1"/>
  <c r="D26"/>
  <c r="D25" s="1"/>
  <c r="AD25"/>
  <c r="AD11" s="1"/>
  <c r="AD183" s="1"/>
  <c r="AC25"/>
  <c r="AA25"/>
  <c r="Y25"/>
  <c r="U25"/>
  <c r="W25" s="1"/>
  <c r="K25"/>
  <c r="J25"/>
  <c r="G25"/>
  <c r="F25"/>
  <c r="K24"/>
  <c r="M24" s="1"/>
  <c r="I24"/>
  <c r="G24"/>
  <c r="W23"/>
  <c r="Q23"/>
  <c r="S23" s="1"/>
  <c r="O23"/>
  <c r="K23"/>
  <c r="G23"/>
  <c r="W22"/>
  <c r="O22"/>
  <c r="Q22" s="1"/>
  <c r="S22" s="1"/>
  <c r="K22"/>
  <c r="G22"/>
  <c r="W21"/>
  <c r="O21"/>
  <c r="Q21" s="1"/>
  <c r="S21" s="1"/>
  <c r="K21"/>
  <c r="G21"/>
  <c r="J20"/>
  <c r="I20"/>
  <c r="I19" s="1"/>
  <c r="H20"/>
  <c r="H19" s="1"/>
  <c r="F20"/>
  <c r="F19" s="1"/>
  <c r="E20"/>
  <c r="E19" s="1"/>
  <c r="D20"/>
  <c r="D19" s="1"/>
  <c r="J19"/>
  <c r="W18"/>
  <c r="O18"/>
  <c r="Q18" s="1"/>
  <c r="S18" s="1"/>
  <c r="K18"/>
  <c r="G18"/>
  <c r="W17"/>
  <c r="Q17"/>
  <c r="S17" s="1"/>
  <c r="O17"/>
  <c r="K17"/>
  <c r="G17"/>
  <c r="W16"/>
  <c r="O16"/>
  <c r="Q16" s="1"/>
  <c r="S16" s="1"/>
  <c r="K16"/>
  <c r="G16"/>
  <c r="W15"/>
  <c r="Q15"/>
  <c r="S15" s="1"/>
  <c r="O15"/>
  <c r="K15"/>
  <c r="G15"/>
  <c r="O14"/>
  <c r="Q14" s="1"/>
  <c r="S14" s="1"/>
  <c r="U14" s="1"/>
  <c r="W14" s="1"/>
  <c r="Y14" s="1"/>
  <c r="AA14" s="1"/>
  <c r="AC14" s="1"/>
  <c r="AE14" s="1"/>
  <c r="M14"/>
  <c r="G14"/>
  <c r="AE13"/>
  <c r="AE12" s="1"/>
  <c r="AC13"/>
  <c r="AC12" s="1"/>
  <c r="AA13"/>
  <c r="Y13"/>
  <c r="U13"/>
  <c r="U12" s="1"/>
  <c r="M13"/>
  <c r="M12" s="1"/>
  <c r="J13"/>
  <c r="I13"/>
  <c r="I12" s="1"/>
  <c r="H13"/>
  <c r="H12" s="1"/>
  <c r="F13"/>
  <c r="F12" s="1"/>
  <c r="E13"/>
  <c r="E12" s="1"/>
  <c r="D13"/>
  <c r="D12" s="1"/>
  <c r="AA12"/>
  <c r="Y12"/>
  <c r="J12"/>
  <c r="AG123" l="1"/>
  <c r="AF134"/>
  <c r="AF11"/>
  <c r="AF183" s="1"/>
  <c r="AG183" s="1"/>
  <c r="AG53"/>
  <c r="M20"/>
  <c r="O24"/>
  <c r="Q24" s="1"/>
  <c r="S24" s="1"/>
  <c r="U24" s="1"/>
  <c r="T144"/>
  <c r="T148"/>
  <c r="T147"/>
  <c r="F11"/>
  <c r="I11"/>
  <c r="K13"/>
  <c r="K12" s="1"/>
  <c r="M25"/>
  <c r="O25" s="1"/>
  <c r="Q25" s="1"/>
  <c r="S25" s="1"/>
  <c r="G34"/>
  <c r="G31" s="1"/>
  <c r="K56"/>
  <c r="K53" s="1"/>
  <c r="AB130"/>
  <c r="AB129" s="1"/>
  <c r="AC173"/>
  <c r="AE173" s="1"/>
  <c r="X177"/>
  <c r="Y177" s="1"/>
  <c r="AA177" s="1"/>
  <c r="AC177" s="1"/>
  <c r="AE177" s="1"/>
  <c r="K20"/>
  <c r="K19" s="1"/>
  <c r="D11"/>
  <c r="G20"/>
  <c r="G19" s="1"/>
  <c r="U63"/>
  <c r="W63" s="1"/>
  <c r="M81"/>
  <c r="O81" s="1"/>
  <c r="Q81" s="1"/>
  <c r="S81" s="1"/>
  <c r="G86"/>
  <c r="K94"/>
  <c r="Y94"/>
  <c r="AE94"/>
  <c r="S144"/>
  <c r="S146"/>
  <c r="U142"/>
  <c r="U130" s="1"/>
  <c r="Z130"/>
  <c r="Z129" s="1"/>
  <c r="S149"/>
  <c r="AC170"/>
  <c r="AE170" s="1"/>
  <c r="I130"/>
  <c r="F130"/>
  <c r="AA139"/>
  <c r="V130"/>
  <c r="V129" s="1"/>
  <c r="V184" s="1"/>
  <c r="W149"/>
  <c r="W168"/>
  <c r="W142" s="1"/>
  <c r="AD142"/>
  <c r="AD130" s="1"/>
  <c r="AD129" s="1"/>
  <c r="AD184" s="1"/>
  <c r="O170"/>
  <c r="AA181"/>
  <c r="E184"/>
  <c r="I184"/>
  <c r="H11"/>
  <c r="G13"/>
  <c r="G12" s="1"/>
  <c r="AE31"/>
  <c r="K34"/>
  <c r="K31" s="1"/>
  <c r="U37"/>
  <c r="W37" s="1"/>
  <c r="M63"/>
  <c r="O63" s="1"/>
  <c r="Q63" s="1"/>
  <c r="S63" s="1"/>
  <c r="Y81"/>
  <c r="Y74" s="1"/>
  <c r="E86"/>
  <c r="E11" s="1"/>
  <c r="J86"/>
  <c r="AC94"/>
  <c r="N130"/>
  <c r="N129" s="1"/>
  <c r="N184" s="1"/>
  <c r="U148"/>
  <c r="W148" s="1"/>
  <c r="Y148" s="1"/>
  <c r="AA148" s="1"/>
  <c r="AC148" s="1"/>
  <c r="AE148" s="1"/>
  <c r="X142"/>
  <c r="X130" s="1"/>
  <c r="X129" s="1"/>
  <c r="X184" s="1"/>
  <c r="U20"/>
  <c r="W24"/>
  <c r="Y24" s="1"/>
  <c r="AC74"/>
  <c r="J11"/>
  <c r="O12"/>
  <c r="Q12" s="1"/>
  <c r="S12" s="1"/>
  <c r="W12"/>
  <c r="AE126"/>
  <c r="AE123" s="1"/>
  <c r="AC123"/>
  <c r="O13"/>
  <c r="Q13" s="1"/>
  <c r="S13" s="1"/>
  <c r="W13"/>
  <c r="AC56"/>
  <c r="AC53" s="1"/>
  <c r="AA74"/>
  <c r="K86"/>
  <c r="AA94"/>
  <c r="W130"/>
  <c r="U129"/>
  <c r="W129" s="1"/>
  <c r="M56"/>
  <c r="O57"/>
  <c r="Q57" s="1"/>
  <c r="S57" s="1"/>
  <c r="W32"/>
  <c r="U31"/>
  <c r="W31" s="1"/>
  <c r="U42"/>
  <c r="W42" s="1"/>
  <c r="W43"/>
  <c r="O32"/>
  <c r="Q32" s="1"/>
  <c r="S32" s="1"/>
  <c r="M31"/>
  <c r="O31" s="1"/>
  <c r="Q31" s="1"/>
  <c r="S31" s="1"/>
  <c r="M42"/>
  <c r="O42" s="1"/>
  <c r="Q42" s="1"/>
  <c r="S42" s="1"/>
  <c r="O43"/>
  <c r="Q43" s="1"/>
  <c r="S43" s="1"/>
  <c r="U56"/>
  <c r="W57"/>
  <c r="AE25"/>
  <c r="AC31"/>
  <c r="G53"/>
  <c r="G11" s="1"/>
  <c r="G56"/>
  <c r="K68"/>
  <c r="K67" s="1"/>
  <c r="K11" s="1"/>
  <c r="M70"/>
  <c r="M74"/>
  <c r="O74" s="1"/>
  <c r="Q74" s="1"/>
  <c r="S74" s="1"/>
  <c r="U76"/>
  <c r="W77"/>
  <c r="U81"/>
  <c r="W81" s="1"/>
  <c r="M86"/>
  <c r="O86" s="1"/>
  <c r="Q86" s="1"/>
  <c r="S86" s="1"/>
  <c r="O87"/>
  <c r="Q87" s="1"/>
  <c r="S87" s="1"/>
  <c r="AA86"/>
  <c r="G94"/>
  <c r="M142"/>
  <c r="O168"/>
  <c r="Q168" s="1"/>
  <c r="S168" s="1"/>
  <c r="S142" s="1"/>
  <c r="W87"/>
  <c r="G142"/>
  <c r="U144"/>
  <c r="W144" s="1"/>
  <c r="Y144" s="1"/>
  <c r="AA144" s="1"/>
  <c r="AC144" s="1"/>
  <c r="AE144" s="1"/>
  <c r="Y168"/>
  <c r="AA168" s="1"/>
  <c r="AC168" s="1"/>
  <c r="AE168" s="1"/>
  <c r="AA169"/>
  <c r="AC169" s="1"/>
  <c r="AE169" s="1"/>
  <c r="Y180"/>
  <c r="AA180" s="1"/>
  <c r="AC180" s="1"/>
  <c r="AE180" s="1"/>
  <c r="W180"/>
  <c r="AB184"/>
  <c r="M94"/>
  <c r="O94" s="1"/>
  <c r="Q94" s="1"/>
  <c r="S94" s="1"/>
  <c r="U94"/>
  <c r="W94" s="1"/>
  <c r="AA135"/>
  <c r="AC135" s="1"/>
  <c r="AE135" s="1"/>
  <c r="Y134"/>
  <c r="AC139"/>
  <c r="AE139" s="1"/>
  <c r="K142"/>
  <c r="Y142"/>
  <c r="AA142" s="1"/>
  <c r="AC142" s="1"/>
  <c r="AE142" s="1"/>
  <c r="T145"/>
  <c r="U145" s="1"/>
  <c r="W145" s="1"/>
  <c r="Y145" s="1"/>
  <c r="AA145" s="1"/>
  <c r="AC145" s="1"/>
  <c r="AE145" s="1"/>
  <c r="T146"/>
  <c r="U146" s="1"/>
  <c r="W146" s="1"/>
  <c r="Y146" s="1"/>
  <c r="AA146" s="1"/>
  <c r="AC146" s="1"/>
  <c r="AE146" s="1"/>
  <c r="T143"/>
  <c r="T142"/>
  <c r="T130" s="1"/>
  <c r="T129" s="1"/>
  <c r="T184" s="1"/>
  <c r="M171"/>
  <c r="O171" s="1"/>
  <c r="Q171" s="1"/>
  <c r="AA174"/>
  <c r="AC174" s="1"/>
  <c r="AE174" s="1"/>
  <c r="F184"/>
  <c r="J184"/>
  <c r="G139"/>
  <c r="G134" s="1"/>
  <c r="G130" s="1"/>
  <c r="AC181"/>
  <c r="AE181" s="1"/>
  <c r="Z184"/>
  <c r="S143"/>
  <c r="S147"/>
  <c r="U147" s="1"/>
  <c r="W147" s="1"/>
  <c r="Y147" s="1"/>
  <c r="AA147" s="1"/>
  <c r="AC147" s="1"/>
  <c r="AE147" s="1"/>
  <c r="AA149"/>
  <c r="AC149" s="1"/>
  <c r="AE149" s="1"/>
  <c r="K173"/>
  <c r="M173" s="1"/>
  <c r="O173" s="1"/>
  <c r="Q173" s="1"/>
  <c r="O178"/>
  <c r="Q178" s="1"/>
  <c r="S178" s="1"/>
  <c r="D184"/>
  <c r="H184"/>
  <c r="AG11" l="1"/>
  <c r="AG134"/>
  <c r="AF130"/>
  <c r="AG130" s="1"/>
  <c r="AG178"/>
  <c r="M19"/>
  <c r="O19" s="1"/>
  <c r="Q19" s="1"/>
  <c r="S19" s="1"/>
  <c r="O20"/>
  <c r="Q20" s="1"/>
  <c r="S20" s="1"/>
  <c r="Q142"/>
  <c r="O70"/>
  <c r="Q70" s="1"/>
  <c r="S70" s="1"/>
  <c r="M68"/>
  <c r="M53"/>
  <c r="O56"/>
  <c r="Q56" s="1"/>
  <c r="S56" s="1"/>
  <c r="O142"/>
  <c r="M130"/>
  <c r="U53"/>
  <c r="W53" s="1"/>
  <c r="W56"/>
  <c r="AA24"/>
  <c r="Y20"/>
  <c r="Y19" s="1"/>
  <c r="Y11" s="1"/>
  <c r="U19"/>
  <c r="W20"/>
  <c r="U143"/>
  <c r="W143" s="1"/>
  <c r="Y143" s="1"/>
  <c r="AA143" s="1"/>
  <c r="AC143" s="1"/>
  <c r="AE143" s="1"/>
  <c r="K170"/>
  <c r="AA134"/>
  <c r="AC134" s="1"/>
  <c r="AE134" s="1"/>
  <c r="Y130"/>
  <c r="W76"/>
  <c r="U75"/>
  <c r="AG177" l="1"/>
  <c r="AF129"/>
  <c r="AA130"/>
  <c r="AC130" s="1"/>
  <c r="AE130" s="1"/>
  <c r="Y129"/>
  <c r="AA129" s="1"/>
  <c r="AC129" s="1"/>
  <c r="AE129" s="1"/>
  <c r="W19"/>
  <c r="U11"/>
  <c r="U74"/>
  <c r="W74" s="1"/>
  <c r="W75"/>
  <c r="O130"/>
  <c r="Q130" s="1"/>
  <c r="S130" s="1"/>
  <c r="M129"/>
  <c r="O129" s="1"/>
  <c r="Q129" s="1"/>
  <c r="S129" s="1"/>
  <c r="M67"/>
  <c r="O67" s="1"/>
  <c r="Q67" s="1"/>
  <c r="S67" s="1"/>
  <c r="O68"/>
  <c r="Q68" s="1"/>
  <c r="S68" s="1"/>
  <c r="O53"/>
  <c r="Q53" s="1"/>
  <c r="S53" s="1"/>
  <c r="M11"/>
  <c r="AC24"/>
  <c r="AA20"/>
  <c r="AA19" s="1"/>
  <c r="AA11" s="1"/>
  <c r="AG129" l="1"/>
  <c r="AF184"/>
  <c r="AG184" s="1"/>
  <c r="AE24"/>
  <c r="AE20" s="1"/>
  <c r="AE19" s="1"/>
  <c r="AE11" s="1"/>
  <c r="AC20"/>
  <c r="AC19" s="1"/>
  <c r="AC11" s="1"/>
  <c r="U183"/>
  <c r="W11"/>
  <c r="M183"/>
  <c r="O11"/>
  <c r="Q11" s="1"/>
  <c r="S11" s="1"/>
  <c r="U184" l="1"/>
  <c r="W184" s="1"/>
  <c r="Y183"/>
  <c r="W183"/>
  <c r="O183"/>
  <c r="Q183" s="1"/>
  <c r="S183" s="1"/>
  <c r="M184"/>
  <c r="O184" s="1"/>
  <c r="Q184" s="1"/>
  <c r="S184" s="1"/>
  <c r="Y184" l="1"/>
  <c r="AA184" s="1"/>
  <c r="AC184" s="1"/>
  <c r="AE184" s="1"/>
  <c r="AA183"/>
  <c r="AC183" s="1"/>
  <c r="AE183" s="1"/>
</calcChain>
</file>

<file path=xl/sharedStrings.xml><?xml version="1.0" encoding="utf-8"?>
<sst xmlns="http://schemas.openxmlformats.org/spreadsheetml/2006/main" count="415" uniqueCount="365">
  <si>
    <t>Приложение 2</t>
  </si>
  <si>
    <t>Приложение 1</t>
  </si>
  <si>
    <t xml:space="preserve">к решению Думы   </t>
  </si>
  <si>
    <t>Гайнского муниципального округа</t>
  </si>
  <si>
    <t>к проекту решения</t>
  </si>
  <si>
    <t>к решению Земского Собрания</t>
  </si>
  <si>
    <t>к решению Думы Гайнского муниципального округа</t>
  </si>
  <si>
    <t xml:space="preserve"> от  ____________ № ______</t>
  </si>
  <si>
    <t>Думы Гайнского муниципального округа</t>
  </si>
  <si>
    <t xml:space="preserve">от                  № </t>
  </si>
  <si>
    <t>от ___________№</t>
  </si>
  <si>
    <t xml:space="preserve">                                                   Доходы районного бюджета на 2012 год                                                                         </t>
  </si>
  <si>
    <t>Распределение налоговых и неналоговых доходов бюджета Гайнского муниципального округа по группам, подгруппам, статьям классификации доходов бюджетов, безвозмездных поступлений по группам, подгруппам, статьям, подстатьям классификации              доходов бюджетов                                                                                                                                                                                                                                                     на 2021 год</t>
  </si>
  <si>
    <t>Код</t>
  </si>
  <si>
    <t>Наименование</t>
  </si>
  <si>
    <t>Сумма поступлений, руб.</t>
  </si>
  <si>
    <t>Изменения от 19.02.2021</t>
  </si>
  <si>
    <t>Изменения от 23.03.2021 № 137</t>
  </si>
  <si>
    <t>Изменения от 30.04.2021 №151</t>
  </si>
  <si>
    <t>Изменения</t>
  </si>
  <si>
    <t>Уточненный план</t>
  </si>
  <si>
    <t>Сумма, рублей</t>
  </si>
  <si>
    <t>2020</t>
  </si>
  <si>
    <t>изменения</t>
  </si>
  <si>
    <t>2021</t>
  </si>
  <si>
    <t>уточненный план</t>
  </si>
  <si>
    <t>3</t>
  </si>
  <si>
    <t>4</t>
  </si>
  <si>
    <t>5</t>
  </si>
  <si>
    <t>6</t>
  </si>
  <si>
    <t>7</t>
  </si>
  <si>
    <t>8</t>
  </si>
  <si>
    <t>9</t>
  </si>
  <si>
    <t>10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</si>
  <si>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</si>
  <si>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</si>
  <si>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</si>
  <si>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</si>
  <si>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</si>
  <si>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</si>
  <si>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</si>
  <si>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</si>
  <si>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</si>
  <si>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</si>
  <si>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</si>
  <si>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</si>
  <si>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</si>
  <si>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</si>
  <si>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</si>
  <si>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</si>
  <si>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</si>
  <si>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</si>
  <si>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</si>
  <si>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</si>
  <si>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</si>
  <si>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</si>
  <si>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</si>
  <si>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</si>
  <si>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</si>
  <si>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</si>
  <si>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</si>
  <si>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</si>
  <si>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</si>
  <si>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</si>
  <si>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</si>
  <si>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</si>
  <si>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</si>
  <si>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</si>
  <si>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</si>
  <si>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</si>
  <si>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</si>
  <si>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</si>
  <si>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</si>
  <si>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</si>
  <si>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</si>
  <si>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</si>
  <si>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</si>
  <si>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</si>
  <si>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</si>
  <si>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</si>
  <si>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</si>
  <si>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</si>
  <si>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</si>
  <si>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</si>
  <si>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</si>
  <si>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</si>
  <si>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</si>
  <si>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</si>
  <si>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1 06 06040 00 0000 110</t>
  </si>
  <si>
    <t>Земельный налог с физических лиц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</si>
  <si>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</si>
  <si>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</si>
  <si>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</si>
  <si>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</si>
  <si>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</si>
  <si>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</si>
  <si>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</si>
  <si>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</si>
  <si>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</si>
  <si>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</si>
  <si>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</si>
  <si>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</si>
  <si>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</si>
  <si>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</si>
  <si>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</si>
  <si>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</si>
  <si>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</si>
  <si>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</si>
  <si>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</si>
  <si>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</si>
  <si>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</si>
  <si>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</si>
  <si>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</si>
  <si>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</si>
  <si>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</si>
  <si>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</si>
  <si>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</si>
  <si>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</si>
  <si>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</si>
  <si>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</si>
  <si>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</si>
  <si>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</si>
  <si>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</si>
  <si>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</si>
  <si>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</si>
  <si>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</si>
  <si>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</si>
  <si>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</si>
  <si>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1 11 05034 14 0000 120</t>
  </si>
  <si>
    <t>Доходы от сдачи в аренду имущества, находящегося в оперативном управлении 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</si>
  <si>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</si>
  <si>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</si>
  <si>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</si>
  <si>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</si>
  <si>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</si>
  <si>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</si>
  <si>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</si>
  <si>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</si>
  <si>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</si>
  <si>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</si>
  <si>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</si>
  <si>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</si>
  <si>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</si>
  <si>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</si>
  <si>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</si>
  <si>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</si>
  <si>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</si>
  <si>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</si>
  <si>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</si>
  <si>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</si>
  <si>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</si>
  <si>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</si>
  <si>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</si>
  <si>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1 12 01041 01 0000 120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</si>
  <si>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</si>
  <si>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</si>
  <si>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</si>
  <si>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</si>
  <si>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</si>
  <si>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</si>
  <si>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</si>
  <si>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</si>
  <si>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</si>
  <si>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1 13 01994 14 0000 130</t>
  </si>
  <si>
    <t>Прочие доходы от оказания платных услуг (работ) получателями средств бюджетов муниципальных округов</t>
  </si>
  <si>
    <t>1 13 01994 14 0001 130</t>
  </si>
  <si>
    <t>Прочие доходы от оказания платных услуг (работ) получателями средств бюджетов муниципальных округов (квартплата)</t>
  </si>
  <si>
    <t>1 13 01994 14 0002 130</t>
  </si>
  <si>
    <t>Прочие доходы от оказания платных услуг (работ) получателями средств бюджетов муниципальных округов (вода)</t>
  </si>
  <si>
    <t>1 13 01994 14 0003 130</t>
  </si>
  <si>
    <t>Прочие доходы от оказания платных услуг (работ) получателями средств бюджетов муниципальных округов (прочие)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</si>
  <si>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</si>
  <si>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</si>
  <si>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</si>
  <si>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</si>
  <si>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</si>
  <si>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</si>
  <si>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1 13 02990 00 0000 130</t>
  </si>
  <si>
    <t>Прочие 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</si>
  <si>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</si>
  <si>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</si>
  <si>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</si>
  <si>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</si>
  <si>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</si>
  <si>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</si>
  <si>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</si>
  <si>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</si>
  <si>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</si>
  <si>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</si>
  <si>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</si>
  <si>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</si>
  <si>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</si>
  <si>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</si>
  <si>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</si>
  <si>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</si>
  <si>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</si>
  <si>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</si>
  <si>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</si>
  <si>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</si>
  <si>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</si>
  <si>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</si>
  <si>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</si>
  <si>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</si>
  <si>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</si>
  <si>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</si>
  <si>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</si>
  <si>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</si>
  <si>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</si>
  <si>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</si>
  <si>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</si>
  <si>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</si>
  <si>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</si>
  <si>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судьяи, комиссиями по делам несовершеннолетних и защите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</si>
  <si>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</si>
  <si>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</si>
  <si>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</si>
  <si>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природопользованияналагаемые мировыми судьями, комиссиями по делам несовершеннолетних и защите их прав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</si>
  <si>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</si>
  <si>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</si>
  <si>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</si>
  <si>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</si>
  <si>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</si>
  <si>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</si>
  <si>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</si>
  <si>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</si>
  <si>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</si>
  <si>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</si>
  <si>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</si>
  <si>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</si>
  <si>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</si>
  <si>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</si>
  <si>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</si>
  <si>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</si>
  <si>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</si>
  <si>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</si>
  <si>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</si>
  <si>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</si>
  <si>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</si>
  <si>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</si>
  <si>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</si>
  <si>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</si>
  <si>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</si>
  <si>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</si>
  <si>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</si>
  <si>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</si>
  <si>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</si>
  <si>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</si>
  <si>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</si>
  <si>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</si>
  <si>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</si>
  <si>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</si>
  <si>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</si>
  <si>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</si>
  <si>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</si>
  <si>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</si>
  <si>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1 17 00000 00 0000 000</t>
  </si>
  <si>
    <t>ПРОЧИЕ НЕНАЛОГОВЫЕ ДОХОДЫ</t>
  </si>
  <si>
    <t>1 17 01040 04 0000 180</t>
  </si>
  <si>
    <t>Невыясненные поступления, зачисляемые в бюджеты городских (муниципальных)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</si>
  <si>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</si>
  <si>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</si>
  <si>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</si>
  <si>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городского (муниципального) округа</t>
  </si>
  <si>
    <t>1 17 15000 00 0000 150</t>
  </si>
  <si>
    <t>Инициативные платежи</t>
  </si>
  <si>
    <t>1 17 15020 14 0000 150</t>
  </si>
  <si>
    <t>Инициативные платежи, зачисляемые в бюджеты муниципальных округов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</si>
  <si>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</si>
  <si>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</si>
  <si>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</si>
  <si>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</si>
  <si>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</si>
  <si>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</si>
  <si>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</si>
  <si>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</si>
  <si>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</si>
  <si>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</si>
  <si>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</si>
  <si>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</si>
  <si>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2 02 25497 14 0000 150</t>
  </si>
  <si>
    <t xml:space="preserve">Субсидии бюджетам муниципальных округов на реализацию мероприятий по обеспечению жильем молодых семей </t>
  </si>
  <si>
    <t>2 02 25519 14 0000 150</t>
  </si>
  <si>
    <t>Субсидия бюджетам муниципальных округов на поддержку отрасли культуры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</si>
  <si>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</si>
  <si>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</si>
  <si>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</si>
  <si>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</si>
  <si>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2 02 29999 00 0000 150</t>
  </si>
  <si>
    <t xml:space="preserve">Прочие субсидии </t>
  </si>
  <si>
    <t>2 02 29999 14 0000 150</t>
  </si>
  <si>
    <t>Прочие субсидии бюджетам муниципальных округов</t>
  </si>
  <si>
    <t>2 02 30000 00 0000 150</t>
  </si>
  <si>
    <t xml:space="preserve">Субвенции бюджетам бюджетной системы Российской Федерации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</si>
  <si>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</si>
  <si>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</si>
  <si>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</si>
  <si>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</si>
  <si>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2 02 30007 05 0000 151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</si>
  <si>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</si>
  <si>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</si>
  <si>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</si>
  <si>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</si>
  <si>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</si>
  <si>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</si>
  <si>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</si>
  <si>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</si>
  <si>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</si>
  <si>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</si>
  <si>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</si>
  <si>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2 02 03033 05 0000 151</t>
  </si>
  <si>
    <t>Субвенции бюджетам муниципальных районов на оздоровление детей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</si>
  <si>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</si>
  <si>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</si>
  <si>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</si>
  <si>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</si>
  <si>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</si>
  <si>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</si>
  <si>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</si>
  <si>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</si>
  <si>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</si>
  <si>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</si>
  <si>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</si>
  <si>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</si>
  <si>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</si>
  <si>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</si>
  <si>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</si>
  <si>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</si>
  <si>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2 02 35469 14 0000 150</t>
  </si>
  <si>
    <t>Субвенции бюджетам городских округов на проведение Всероссийской переписи населения 2020 года</t>
  </si>
  <si>
    <t>2 02 35502 14 0000 150</t>
  </si>
  <si>
    <t>Субвенции бюджетам муниципальных округов на стимулирование развития приоритетных подотраслей  агропромышленного комплекса и развития малых форм хозяйствования</t>
  </si>
  <si>
    <t>2 02 35543 14 0000 150</t>
  </si>
  <si>
    <t>Субвенции бюджетам муниципальных округов на содействие достижению целевых показателей региональных программ развития агропромышленного комплекса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</si>
  <si>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</si>
  <si>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</si>
  <si>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2 02 39999 00 0000 150</t>
  </si>
  <si>
    <t>Прочие субвенции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</si>
  <si>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</si>
  <si>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</si>
  <si>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</si>
  <si>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</si>
  <si>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</si>
  <si>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</si>
  <si>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</si>
  <si>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</si>
  <si>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2 02 49999 00 0000 150</t>
  </si>
  <si>
    <t xml:space="preserve">Прочие межбюджетные трансферты, передаваемые </t>
  </si>
  <si>
    <t>2 02 49999 14 0000 150</t>
  </si>
  <si>
    <t>Прочие межбюджетные трансферты, передаваемые бюджетам муниципальных округов</t>
  </si>
  <si>
    <t>2 07 00000 00 0000 000</t>
  </si>
  <si>
    <t>Прочие безвозмездные поступления</t>
  </si>
  <si>
    <t>2 07 04000 14 0000 150</t>
  </si>
  <si>
    <t>Прочие безвозмездные  поступления в бюджеты муниципальных округов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</si>
  <si>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</si>
  <si>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</si>
  <si>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2 07 04050 14 0000 150</t>
  </si>
  <si>
    <t>Прочие безвозмездные поступления в бюджеты муниципальных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</si>
  <si>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</si>
  <si>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</si>
  <si>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</si>
  <si>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</si>
  <si>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Собственные доходы. </t>
  </si>
  <si>
    <t>Всего доходов</t>
  </si>
  <si>
    <t>Изменения от 25.05.2021 №152</t>
  </si>
  <si>
    <t xml:space="preserve">от 29.06.2021 № 153 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</si>
</sst>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EDEDED"/>
        <bgColor rgb="FFFFF2CC"/>
      </patternFill>
    </fill>
    <fill>
      <patternFill patternType="solid">
        <fgColor rgb="FFFFF2CC"/>
        <bgColor rgb="FFEDEDED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Border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/>
    <xf numFmtId="0" fontId="5" fillId="2" borderId="0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0" fillId="0" borderId="1" xfId="0" applyBorder="1"/>
    <xf numFmtId="4" fontId="4" fillId="0" borderId="3" xfId="0" applyNumberFormat="1" applyFont="1" applyBorder="1"/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" xfId="0" applyFont="1" applyBorder="1"/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2" fontId="4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4" fillId="0" borderId="1" xfId="0" applyFont="1" applyBorder="1"/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2" fontId="0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0" fontId="2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4" borderId="1" xfId="0" applyNumberFormat="1" applyFont="1" applyFill="1" applyBorder="1"/>
    <xf numFmtId="4" fontId="11" fillId="0" borderId="1" xfId="0" applyNumberFormat="1" applyFont="1" applyBorder="1"/>
    <xf numFmtId="2" fontId="0" fillId="0" borderId="1" xfId="0" applyNumberFormat="1" applyBorder="1"/>
    <xf numFmtId="2" fontId="5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11" fillId="4" borderId="1" xfId="0" applyFont="1" applyFill="1" applyBorder="1"/>
    <xf numFmtId="2" fontId="11" fillId="0" borderId="1" xfId="0" applyNumberFormat="1" applyFont="1" applyBorder="1"/>
    <xf numFmtId="2" fontId="0" fillId="4" borderId="1" xfId="0" applyNumberFormat="1" applyFill="1" applyBorder="1"/>
    <xf numFmtId="0" fontId="0" fillId="0" borderId="3" xfId="0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/>
    <xf numFmtId="4" fontId="0" fillId="0" borderId="0" xfId="0" applyNumberFormat="1" applyBorder="1"/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B184"/>
  <sheetViews>
    <sheetView tabSelected="1" workbookViewId="0">
      <selection activeCell="AE5" sqref="AE5:AF5"/>
    </sheetView>
  </sheetViews>
  <sheetFormatPr defaultRowHeight="12.75"/>
  <cols>
    <col min="1" max="1" width="4.5703125" style="1"/>
    <col min="2" max="2" width="21" style="1"/>
    <col min="3" max="3" width="45.5703125" style="1"/>
    <col min="4" max="5" width="0" style="1" hidden="1"/>
    <col min="6" max="6" width="0" style="2" hidden="1"/>
    <col min="7" max="9" width="0" style="1" hidden="1"/>
    <col min="10" max="10" width="0" style="3" hidden="1"/>
    <col min="11" max="11" width="0" style="4" hidden="1"/>
    <col min="12" max="12" width="0" style="3" hidden="1"/>
    <col min="13" max="27" width="0" style="1" hidden="1"/>
    <col min="28" max="28" width="13.140625" style="1" hidden="1" customWidth="1"/>
    <col min="29" max="29" width="14" style="1" hidden="1" customWidth="1"/>
    <col min="30" max="30" width="12.42578125" style="1" hidden="1" customWidth="1"/>
    <col min="31" max="31" width="14.7109375" style="1" customWidth="1"/>
    <col min="32" max="32" width="13.5703125" style="1" customWidth="1"/>
    <col min="33" max="33" width="13.42578125" style="1" customWidth="1"/>
    <col min="34" max="34" width="14.140625" style="1" hidden="1" customWidth="1"/>
    <col min="35" max="35" width="11" style="1" hidden="1" customWidth="1"/>
    <col min="36" max="36" width="12.28515625" style="1" hidden="1" customWidth="1"/>
    <col min="37" max="37" width="16.85546875" style="1" hidden="1" customWidth="1"/>
    <col min="38" max="1016" width="6.140625" style="1"/>
    <col min="1017" max="1020" width="8.28515625"/>
  </cols>
  <sheetData>
    <row r="1" spans="1:33">
      <c r="A1"/>
      <c r="B1"/>
      <c r="C1" s="5"/>
      <c r="D1" s="5"/>
      <c r="E1" s="93"/>
      <c r="F1" s="93"/>
      <c r="G1" s="5" t="s">
        <v>0</v>
      </c>
      <c r="H1" s="7"/>
      <c r="I1" s="1" t="s">
        <v>0</v>
      </c>
      <c r="J1"/>
      <c r="K1"/>
      <c r="L1" s="8"/>
      <c r="M1" s="9"/>
      <c r="N1"/>
      <c r="O1" s="96" t="s">
        <v>1</v>
      </c>
      <c r="P1" s="96"/>
      <c r="Q1"/>
      <c r="R1"/>
      <c r="S1" s="5"/>
      <c r="T1" s="9"/>
      <c r="U1"/>
      <c r="V1" s="9" t="s">
        <v>1</v>
      </c>
      <c r="W1"/>
      <c r="X1"/>
      <c r="Y1"/>
      <c r="Z1"/>
      <c r="AA1"/>
      <c r="AB1"/>
      <c r="AC1"/>
      <c r="AD1"/>
      <c r="AE1"/>
    </row>
    <row r="2" spans="1:33">
      <c r="A2"/>
      <c r="B2"/>
      <c r="C2" s="5"/>
      <c r="D2" s="5"/>
      <c r="E2" s="6"/>
      <c r="F2" s="6"/>
      <c r="G2" s="5"/>
      <c r="H2" s="7"/>
      <c r="I2"/>
      <c r="J2"/>
      <c r="K2"/>
      <c r="L2" s="8"/>
      <c r="M2" s="9"/>
      <c r="N2"/>
      <c r="O2" s="10"/>
      <c r="P2" s="10"/>
      <c r="Q2"/>
      <c r="R2"/>
      <c r="S2" s="5"/>
      <c r="T2" s="9"/>
      <c r="U2"/>
      <c r="V2" s="9" t="s">
        <v>2</v>
      </c>
      <c r="W2"/>
      <c r="X2"/>
      <c r="Y2"/>
      <c r="Z2"/>
      <c r="AA2" s="11"/>
      <c r="AB2"/>
      <c r="AC2" s="11"/>
      <c r="AD2"/>
      <c r="AE2" s="12" t="s">
        <v>0</v>
      </c>
    </row>
    <row r="3" spans="1:33">
      <c r="A3"/>
      <c r="B3"/>
      <c r="C3" s="5"/>
      <c r="D3" s="5"/>
      <c r="E3" s="6"/>
      <c r="F3" s="6"/>
      <c r="G3" s="5"/>
      <c r="H3" s="7"/>
      <c r="I3"/>
      <c r="J3"/>
      <c r="K3"/>
      <c r="L3" s="8"/>
      <c r="M3" s="9"/>
      <c r="N3"/>
      <c r="O3" s="10"/>
      <c r="P3" s="10"/>
      <c r="Q3"/>
      <c r="R3"/>
      <c r="S3" s="5"/>
      <c r="T3" s="9"/>
      <c r="U3"/>
      <c r="V3" s="9" t="s">
        <v>3</v>
      </c>
      <c r="W3"/>
      <c r="X3"/>
      <c r="Y3"/>
      <c r="Z3"/>
      <c r="AA3" s="11"/>
      <c r="AB3"/>
      <c r="AC3" s="11"/>
      <c r="AD3"/>
      <c r="AE3" s="12" t="s">
        <v>4</v>
      </c>
    </row>
    <row r="4" spans="1:33" ht="15" customHeight="1">
      <c r="A4"/>
      <c r="B4"/>
      <c r="C4" s="97"/>
      <c r="D4" s="97"/>
      <c r="E4" s="97"/>
      <c r="F4" s="97"/>
      <c r="G4" s="98" t="s">
        <v>5</v>
      </c>
      <c r="H4" s="98"/>
      <c r="I4" s="98"/>
      <c r="J4"/>
      <c r="K4"/>
      <c r="L4" s="99"/>
      <c r="M4" s="99"/>
      <c r="N4"/>
      <c r="O4" s="100" t="s">
        <v>6</v>
      </c>
      <c r="P4" s="100"/>
      <c r="Q4"/>
      <c r="R4"/>
      <c r="S4" s="5"/>
      <c r="T4" s="9"/>
      <c r="U4"/>
      <c r="V4" s="9" t="s">
        <v>7</v>
      </c>
      <c r="W4"/>
      <c r="X4"/>
      <c r="Y4"/>
      <c r="Z4"/>
      <c r="AA4" s="11"/>
      <c r="AB4"/>
      <c r="AC4" s="11"/>
      <c r="AD4"/>
      <c r="AE4" s="12" t="s">
        <v>8</v>
      </c>
    </row>
    <row r="5" spans="1:33" ht="13.5" customHeight="1">
      <c r="A5"/>
      <c r="B5"/>
      <c r="C5" s="5"/>
      <c r="D5" s="5"/>
      <c r="E5" s="93"/>
      <c r="F5" s="93"/>
      <c r="G5" s="5" t="s">
        <v>9</v>
      </c>
      <c r="H5" s="7"/>
      <c r="I5" s="1" t="s">
        <v>9</v>
      </c>
      <c r="J5"/>
      <c r="K5"/>
      <c r="L5" s="8"/>
      <c r="M5" s="9"/>
      <c r="N5"/>
      <c r="O5" s="9" t="s">
        <v>10</v>
      </c>
      <c r="P5" s="9"/>
      <c r="Q5"/>
      <c r="R5"/>
      <c r="S5"/>
      <c r="T5"/>
      <c r="U5"/>
      <c r="V5"/>
      <c r="W5"/>
      <c r="X5"/>
      <c r="Y5"/>
      <c r="Z5"/>
      <c r="AA5" s="11"/>
      <c r="AB5"/>
      <c r="AC5" s="11"/>
      <c r="AD5"/>
      <c r="AE5" s="101" t="s">
        <v>364</v>
      </c>
      <c r="AF5" s="101"/>
    </row>
    <row r="6" spans="1:33" ht="75.75" customHeight="1">
      <c r="A6" s="13" t="s">
        <v>11</v>
      </c>
      <c r="B6" s="94" t="s">
        <v>12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3" ht="6.75" hidden="1" customHeight="1">
      <c r="A7"/>
      <c r="B7"/>
      <c r="C7"/>
      <c r="D7" s="14"/>
      <c r="E7" s="7"/>
      <c r="F7" s="1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3" ht="42" customHeight="1">
      <c r="A8" s="95" t="s">
        <v>13</v>
      </c>
      <c r="B8" s="95"/>
      <c r="C8" s="95" t="s">
        <v>14</v>
      </c>
      <c r="D8" s="14"/>
      <c r="E8" s="7"/>
      <c r="F8" s="15"/>
      <c r="G8"/>
      <c r="H8"/>
      <c r="I8"/>
      <c r="J8"/>
      <c r="K8"/>
      <c r="L8"/>
      <c r="M8"/>
      <c r="N8"/>
      <c r="O8"/>
      <c r="P8"/>
      <c r="Q8"/>
      <c r="R8"/>
      <c r="S8"/>
      <c r="T8"/>
      <c r="U8" s="16" t="s">
        <v>15</v>
      </c>
      <c r="V8"/>
      <c r="W8"/>
      <c r="X8" s="17" t="s">
        <v>16</v>
      </c>
      <c r="Y8" s="16" t="s">
        <v>15</v>
      </c>
      <c r="Z8" s="17" t="s">
        <v>17</v>
      </c>
      <c r="AA8" s="16" t="s">
        <v>15</v>
      </c>
      <c r="AB8" s="17" t="s">
        <v>18</v>
      </c>
      <c r="AC8" s="16" t="s">
        <v>15</v>
      </c>
      <c r="AD8" s="17" t="s">
        <v>363</v>
      </c>
      <c r="AE8" s="16" t="s">
        <v>20</v>
      </c>
      <c r="AF8" s="16" t="s">
        <v>19</v>
      </c>
      <c r="AG8" s="16" t="s">
        <v>20</v>
      </c>
    </row>
    <row r="9" spans="1:33" ht="16.5" customHeight="1">
      <c r="A9" s="95"/>
      <c r="B9" s="95"/>
      <c r="C9" s="95"/>
      <c r="D9" s="18" t="s">
        <v>21</v>
      </c>
      <c r="E9" s="19" t="s">
        <v>19</v>
      </c>
      <c r="F9" s="20" t="s">
        <v>19</v>
      </c>
      <c r="G9" s="21" t="s">
        <v>21</v>
      </c>
      <c r="H9" s="19"/>
      <c r="I9" s="22"/>
      <c r="J9" s="23" t="s">
        <v>19</v>
      </c>
      <c r="K9" s="24" t="s">
        <v>21</v>
      </c>
      <c r="L9" s="20" t="s">
        <v>19</v>
      </c>
      <c r="M9" s="25" t="s">
        <v>22</v>
      </c>
      <c r="N9" s="21" t="s">
        <v>23</v>
      </c>
      <c r="O9" s="25" t="s">
        <v>22</v>
      </c>
      <c r="P9" s="21" t="s">
        <v>23</v>
      </c>
      <c r="Q9" s="25" t="s">
        <v>22</v>
      </c>
      <c r="R9" s="21" t="s">
        <v>23</v>
      </c>
      <c r="S9" s="25" t="s">
        <v>22</v>
      </c>
      <c r="T9" s="21" t="s">
        <v>23</v>
      </c>
      <c r="U9" s="25" t="s">
        <v>24</v>
      </c>
      <c r="V9" s="21" t="s">
        <v>23</v>
      </c>
      <c r="W9" s="26" t="s">
        <v>25</v>
      </c>
      <c r="X9" s="27"/>
      <c r="Y9" s="25" t="s">
        <v>24</v>
      </c>
      <c r="Z9" s="27"/>
      <c r="AA9" s="25" t="s">
        <v>24</v>
      </c>
      <c r="AB9" s="27"/>
      <c r="AC9" s="25" t="s">
        <v>24</v>
      </c>
      <c r="AD9" s="27"/>
      <c r="AE9" s="25" t="s">
        <v>24</v>
      </c>
      <c r="AF9" s="27"/>
      <c r="AG9" s="25" t="s">
        <v>24</v>
      </c>
    </row>
    <row r="10" spans="1:33" ht="12" customHeight="1">
      <c r="A10" s="21"/>
      <c r="B10" s="28">
        <v>1</v>
      </c>
      <c r="C10" s="29">
        <v>2</v>
      </c>
      <c r="D10" s="21"/>
      <c r="E10" s="19"/>
      <c r="F10" s="20"/>
      <c r="G10" s="21"/>
      <c r="H10" s="19"/>
      <c r="I10" s="22"/>
      <c r="J10" s="23"/>
      <c r="K10" s="24"/>
      <c r="L10" s="20"/>
      <c r="M10" s="25"/>
      <c r="N10" s="21"/>
      <c r="O10" s="25"/>
      <c r="P10" s="21"/>
      <c r="Q10" s="25"/>
      <c r="R10" s="21"/>
      <c r="S10" s="25"/>
      <c r="T10" s="21"/>
      <c r="U10" s="30" t="s">
        <v>26</v>
      </c>
      <c r="V10" s="30" t="s">
        <v>27</v>
      </c>
      <c r="W10" s="30" t="s">
        <v>28</v>
      </c>
      <c r="X10" s="30" t="s">
        <v>29</v>
      </c>
      <c r="Y10" s="30" t="s">
        <v>30</v>
      </c>
      <c r="Z10" s="30" t="s">
        <v>31</v>
      </c>
      <c r="AA10" s="30" t="s">
        <v>32</v>
      </c>
      <c r="AB10" s="30" t="s">
        <v>33</v>
      </c>
      <c r="AC10" s="30" t="s">
        <v>26</v>
      </c>
      <c r="AD10" s="30" t="s">
        <v>27</v>
      </c>
      <c r="AE10" s="30" t="s">
        <v>26</v>
      </c>
      <c r="AF10" s="30" t="s">
        <v>27</v>
      </c>
      <c r="AG10" s="30" t="s">
        <v>28</v>
      </c>
    </row>
    <row r="11" spans="1:33" ht="14.25" customHeight="1">
      <c r="A11" s="21"/>
      <c r="B11" s="21" t="s">
        <v>34</v>
      </c>
      <c r="C11" s="31" t="s">
        <v>35</v>
      </c>
      <c r="D11" s="32" t="e">
        <f t="shared" ref="D11:K11" si="0">D12+D19+D25+D31+D42+D46+D53+D67+D74+D86+D94</f>
        <v>#REF!</v>
      </c>
      <c r="E11" s="32" t="e">
        <f t="shared" si="0"/>
        <v>#REF!</v>
      </c>
      <c r="F11" s="32" t="e">
        <f t="shared" si="0"/>
        <v>#REF!</v>
      </c>
      <c r="G11" s="32" t="e">
        <f t="shared" si="0"/>
        <v>#REF!</v>
      </c>
      <c r="H11" s="32" t="e">
        <f t="shared" si="0"/>
        <v>#REF!</v>
      </c>
      <c r="I11" s="32" t="e">
        <f t="shared" si="0"/>
        <v>#REF!</v>
      </c>
      <c r="J11" s="33" t="e">
        <f t="shared" si="0"/>
        <v>#REF!</v>
      </c>
      <c r="K11" s="34" t="e">
        <f t="shared" si="0"/>
        <v>#REF!</v>
      </c>
      <c r="L11" s="35"/>
      <c r="M11" s="36">
        <f>M12+M19+M25+M31+M42+M53+M67+M74+M86+M94</f>
        <v>76876200</v>
      </c>
      <c r="N11" s="35"/>
      <c r="O11" s="36">
        <f t="shared" ref="O11:O42" si="1">M11+N11</f>
        <v>76876200</v>
      </c>
      <c r="P11" s="37"/>
      <c r="Q11" s="36">
        <f t="shared" ref="Q11:Q42" si="2">O11+P11</f>
        <v>76876200</v>
      </c>
      <c r="R11" s="37"/>
      <c r="S11" s="36">
        <f t="shared" ref="S11:S42" si="3">Q11+R11</f>
        <v>76876200</v>
      </c>
      <c r="T11" s="37"/>
      <c r="U11" s="36">
        <f>U12+U19+U25+U31+U42+U46+U53+U67+U74+U86+U94</f>
        <v>70761500</v>
      </c>
      <c r="V11" s="37"/>
      <c r="W11" s="38">
        <f t="shared" ref="W11:W42" si="4">U11+V11</f>
        <v>70761500</v>
      </c>
      <c r="X11" s="27"/>
      <c r="Y11" s="36">
        <f>Y12+Y19+Y25+Y31+Y42+Y46+Y53+Y67+Y74+Y86+Y94</f>
        <v>70761500</v>
      </c>
      <c r="Z11" s="27"/>
      <c r="AA11" s="36">
        <f>AA12+AA19+AA25+AA31+AA42+AA46+AA53+AA67+AA74+AA86+AA94</f>
        <v>70761500</v>
      </c>
      <c r="AB11" s="27"/>
      <c r="AC11" s="36">
        <f>AC12+AC19+AC25+AC31+AC42+AC46+AC53+AC67+AC74+AC86+AC94+AC123</f>
        <v>70761500</v>
      </c>
      <c r="AD11" s="36">
        <f>AD12+AD19+AD25+AD31+AD42+AD46+AD53+AD67+AD74+AD86+AD94+AD123</f>
        <v>127345.26</v>
      </c>
      <c r="AE11" s="36">
        <f>AE12+AE19+AE25+AE31+AE42+AE46+AE53+AE67+AE74+AE86+AE94+AE123</f>
        <v>70888845.260000005</v>
      </c>
      <c r="AF11" s="36">
        <f>AF12+AF19+AF25+AF31+AF42+AF46+AF53+AF67+AF74+AF86+AF94+AF123</f>
        <v>700000</v>
      </c>
      <c r="AG11" s="36">
        <f>AG12+AG19+AG25+AG31+AG42+AG46+AG53+AG67+AG74+AG86+AG94+AG123</f>
        <v>71588845.260000005</v>
      </c>
    </row>
    <row r="12" spans="1:33" ht="12.75" customHeight="1">
      <c r="A12" s="21">
        <v>182</v>
      </c>
      <c r="B12" s="21" t="s">
        <v>36</v>
      </c>
      <c r="C12" s="31" t="s">
        <v>37</v>
      </c>
      <c r="D12" s="32">
        <f t="shared" ref="D12:K12" si="5">D13</f>
        <v>24341000</v>
      </c>
      <c r="E12" s="32">
        <f t="shared" si="5"/>
        <v>-5000</v>
      </c>
      <c r="F12" s="32">
        <f t="shared" si="5"/>
        <v>0</v>
      </c>
      <c r="G12" s="32">
        <f t="shared" si="5"/>
        <v>24341000</v>
      </c>
      <c r="H12" s="32">
        <f t="shared" si="5"/>
        <v>0</v>
      </c>
      <c r="I12" s="32">
        <f t="shared" si="5"/>
        <v>0</v>
      </c>
      <c r="J12" s="33">
        <f t="shared" si="5"/>
        <v>0</v>
      </c>
      <c r="K12" s="34">
        <f t="shared" si="5"/>
        <v>24341000</v>
      </c>
      <c r="L12" s="35"/>
      <c r="M12" s="36">
        <f>M13</f>
        <v>33100000</v>
      </c>
      <c r="N12" s="35"/>
      <c r="O12" s="36">
        <f t="shared" si="1"/>
        <v>33100000</v>
      </c>
      <c r="P12" s="37"/>
      <c r="Q12" s="36">
        <f t="shared" si="2"/>
        <v>33100000</v>
      </c>
      <c r="R12" s="37"/>
      <c r="S12" s="36">
        <f t="shared" si="3"/>
        <v>33100000</v>
      </c>
      <c r="T12" s="37"/>
      <c r="U12" s="36">
        <f>U13</f>
        <v>28880500</v>
      </c>
      <c r="V12" s="37"/>
      <c r="W12" s="38">
        <f t="shared" si="4"/>
        <v>28880500</v>
      </c>
      <c r="X12" s="27"/>
      <c r="Y12" s="36">
        <f>Y13</f>
        <v>28880500</v>
      </c>
      <c r="Z12" s="27"/>
      <c r="AA12" s="36">
        <f>AA13</f>
        <v>28880500</v>
      </c>
      <c r="AB12" s="27"/>
      <c r="AC12" s="36">
        <f>AC13</f>
        <v>28880500</v>
      </c>
      <c r="AD12" s="27"/>
      <c r="AE12" s="36">
        <f>AE13</f>
        <v>28880500</v>
      </c>
      <c r="AF12" s="27"/>
      <c r="AG12" s="36">
        <f>AG13</f>
        <v>28880500</v>
      </c>
    </row>
    <row r="13" spans="1:33" ht="14.25" customHeight="1">
      <c r="A13" s="28">
        <v>182</v>
      </c>
      <c r="B13" s="28" t="s">
        <v>38</v>
      </c>
      <c r="C13" s="39" t="s">
        <v>39</v>
      </c>
      <c r="D13" s="40">
        <f t="shared" ref="D13:K13" si="6">D15+D16+D17+D18</f>
        <v>24341000</v>
      </c>
      <c r="E13" s="40">
        <f t="shared" si="6"/>
        <v>-5000</v>
      </c>
      <c r="F13" s="40">
        <f t="shared" si="6"/>
        <v>0</v>
      </c>
      <c r="G13" s="40">
        <f t="shared" si="6"/>
        <v>24341000</v>
      </c>
      <c r="H13" s="40">
        <f t="shared" si="6"/>
        <v>0</v>
      </c>
      <c r="I13" s="40">
        <f t="shared" si="6"/>
        <v>0</v>
      </c>
      <c r="J13" s="41">
        <f t="shared" si="6"/>
        <v>0</v>
      </c>
      <c r="K13" s="42">
        <f t="shared" si="6"/>
        <v>24341000</v>
      </c>
      <c r="L13" s="35"/>
      <c r="M13" s="43">
        <f>M15+M16+M17+M18</f>
        <v>33100000</v>
      </c>
      <c r="N13" s="35"/>
      <c r="O13" s="43">
        <f t="shared" si="1"/>
        <v>33100000</v>
      </c>
      <c r="P13" s="37"/>
      <c r="Q13" s="43">
        <f t="shared" si="2"/>
        <v>33100000</v>
      </c>
      <c r="R13" s="37"/>
      <c r="S13" s="43">
        <f t="shared" si="3"/>
        <v>33100000</v>
      </c>
      <c r="T13" s="37"/>
      <c r="U13" s="43">
        <f>U15+U16+U17+U18</f>
        <v>28880500</v>
      </c>
      <c r="V13" s="37"/>
      <c r="W13" s="44">
        <f t="shared" si="4"/>
        <v>28880500</v>
      </c>
      <c r="X13" s="27"/>
      <c r="Y13" s="43">
        <f>Y15+Y16+Y17+Y18</f>
        <v>28880500</v>
      </c>
      <c r="Z13" s="27"/>
      <c r="AA13" s="43">
        <f>AA15+AA16+AA17+AA18</f>
        <v>28880500</v>
      </c>
      <c r="AB13" s="27"/>
      <c r="AC13" s="43">
        <f>AC15+AC16+AC17+AC18</f>
        <v>28880500</v>
      </c>
      <c r="AD13" s="27"/>
      <c r="AE13" s="43">
        <f>AE15+AE16+AE17+AE18</f>
        <v>28880500</v>
      </c>
      <c r="AF13" s="27"/>
      <c r="AG13" s="43">
        <f>AG15+AG16+AG17+AG18</f>
        <v>28880500</v>
      </c>
    </row>
    <row r="14" spans="1:33" ht="0.75" hidden="1" customHeight="1">
      <c r="A14" s="28">
        <v>182</v>
      </c>
      <c r="B14" s="28" t="s">
        <v>40</v>
      </c>
      <c r="C14" s="39" t="s">
        <v>41</v>
      </c>
      <c r="D14" s="40"/>
      <c r="E14" s="45"/>
      <c r="F14" s="35"/>
      <c r="G14" s="43">
        <f>D14+F14</f>
        <v>0</v>
      </c>
      <c r="H14" s="35"/>
      <c r="I14" s="43"/>
      <c r="J14" s="46"/>
      <c r="K14" s="47"/>
      <c r="L14" s="35"/>
      <c r="M14" s="43">
        <f>K14+L14</f>
        <v>0</v>
      </c>
      <c r="N14" s="35"/>
      <c r="O14" s="43">
        <f t="shared" si="1"/>
        <v>0</v>
      </c>
      <c r="P14" s="37"/>
      <c r="Q14" s="43">
        <f t="shared" si="2"/>
        <v>0</v>
      </c>
      <c r="R14" s="37"/>
      <c r="S14" s="43">
        <f t="shared" si="3"/>
        <v>0</v>
      </c>
      <c r="T14" s="37"/>
      <c r="U14" s="43">
        <f>S14+T14</f>
        <v>0</v>
      </c>
      <c r="V14" s="37"/>
      <c r="W14" s="44">
        <f t="shared" si="4"/>
        <v>0</v>
      </c>
      <c r="X14" s="27"/>
      <c r="Y14" s="43">
        <f>W14+X14</f>
        <v>0</v>
      </c>
      <c r="Z14" s="27"/>
      <c r="AA14" s="43">
        <f>Y14+Z14</f>
        <v>0</v>
      </c>
      <c r="AB14" s="27"/>
      <c r="AC14" s="43">
        <f>AA14+AB14</f>
        <v>0</v>
      </c>
      <c r="AD14" s="27"/>
      <c r="AE14" s="43">
        <f>AC14+AD14</f>
        <v>0</v>
      </c>
      <c r="AF14" s="27"/>
      <c r="AG14" s="43">
        <f>AE14+AF14</f>
        <v>0</v>
      </c>
    </row>
    <row r="15" spans="1:33" ht="64.5" customHeight="1">
      <c r="A15" s="28">
        <v>182</v>
      </c>
      <c r="B15" s="28" t="s">
        <v>40</v>
      </c>
      <c r="C15" s="39" t="s">
        <v>42</v>
      </c>
      <c r="D15" s="40">
        <v>24200000</v>
      </c>
      <c r="E15" s="45"/>
      <c r="F15" s="35"/>
      <c r="G15" s="43">
        <f>D15+F15</f>
        <v>24200000</v>
      </c>
      <c r="H15" s="35"/>
      <c r="I15" s="43"/>
      <c r="J15" s="46"/>
      <c r="K15" s="48">
        <f>D15+J15</f>
        <v>24200000</v>
      </c>
      <c r="L15" s="35"/>
      <c r="M15" s="43">
        <v>32800000</v>
      </c>
      <c r="N15" s="35"/>
      <c r="O15" s="43">
        <f t="shared" si="1"/>
        <v>32800000</v>
      </c>
      <c r="P15" s="37"/>
      <c r="Q15" s="43">
        <f t="shared" si="2"/>
        <v>32800000</v>
      </c>
      <c r="R15" s="37"/>
      <c r="S15" s="43">
        <f t="shared" si="3"/>
        <v>32800000</v>
      </c>
      <c r="T15" s="37"/>
      <c r="U15" s="43">
        <v>28610500</v>
      </c>
      <c r="V15" s="37"/>
      <c r="W15" s="44">
        <f t="shared" si="4"/>
        <v>28610500</v>
      </c>
      <c r="X15" s="27"/>
      <c r="Y15" s="43">
        <v>28610500</v>
      </c>
      <c r="Z15" s="27"/>
      <c r="AA15" s="43">
        <v>28610500</v>
      </c>
      <c r="AB15" s="27"/>
      <c r="AC15" s="43">
        <v>28610500</v>
      </c>
      <c r="AD15" s="27"/>
      <c r="AE15" s="43">
        <v>28610500</v>
      </c>
      <c r="AF15" s="27"/>
      <c r="AG15" s="43">
        <v>28610500</v>
      </c>
    </row>
    <row r="16" spans="1:33" ht="88.5" customHeight="1">
      <c r="A16" s="28">
        <v>182</v>
      </c>
      <c r="B16" s="28" t="s">
        <v>43</v>
      </c>
      <c r="C16" s="39" t="s">
        <v>44</v>
      </c>
      <c r="D16" s="40">
        <v>36000</v>
      </c>
      <c r="E16" s="49">
        <v>-5000</v>
      </c>
      <c r="F16" s="35"/>
      <c r="G16" s="43">
        <f>D16+F16</f>
        <v>36000</v>
      </c>
      <c r="H16" s="35"/>
      <c r="I16" s="43"/>
      <c r="J16" s="46"/>
      <c r="K16" s="48">
        <f>D16+J16</f>
        <v>36000</v>
      </c>
      <c r="L16" s="35"/>
      <c r="M16" s="43">
        <v>100000</v>
      </c>
      <c r="N16" s="35"/>
      <c r="O16" s="43">
        <f t="shared" si="1"/>
        <v>100000</v>
      </c>
      <c r="P16" s="37"/>
      <c r="Q16" s="43">
        <f t="shared" si="2"/>
        <v>100000</v>
      </c>
      <c r="R16" s="37"/>
      <c r="S16" s="43">
        <f t="shared" si="3"/>
        <v>100000</v>
      </c>
      <c r="T16" s="37"/>
      <c r="U16" s="43">
        <v>150000</v>
      </c>
      <c r="V16" s="37"/>
      <c r="W16" s="44">
        <f t="shared" si="4"/>
        <v>150000</v>
      </c>
      <c r="X16" s="27"/>
      <c r="Y16" s="43">
        <v>150000</v>
      </c>
      <c r="Z16" s="27"/>
      <c r="AA16" s="43">
        <v>150000</v>
      </c>
      <c r="AB16" s="27"/>
      <c r="AC16" s="43">
        <v>150000</v>
      </c>
      <c r="AD16" s="27"/>
      <c r="AE16" s="43">
        <v>150000</v>
      </c>
      <c r="AF16" s="27"/>
      <c r="AG16" s="43">
        <v>150000</v>
      </c>
    </row>
    <row r="17" spans="1:33" ht="39" customHeight="1">
      <c r="A17" s="28">
        <v>182</v>
      </c>
      <c r="B17" s="28" t="s">
        <v>45</v>
      </c>
      <c r="C17" s="39" t="s">
        <v>46</v>
      </c>
      <c r="D17" s="40">
        <v>100000</v>
      </c>
      <c r="E17" s="49"/>
      <c r="F17" s="35"/>
      <c r="G17" s="43">
        <f>D17+F17</f>
        <v>100000</v>
      </c>
      <c r="H17" s="35"/>
      <c r="I17" s="43"/>
      <c r="J17" s="46"/>
      <c r="K17" s="48">
        <f>D17+J17</f>
        <v>100000</v>
      </c>
      <c r="L17" s="35"/>
      <c r="M17" s="43">
        <v>160000</v>
      </c>
      <c r="N17" s="35"/>
      <c r="O17" s="43">
        <f t="shared" si="1"/>
        <v>160000</v>
      </c>
      <c r="P17" s="37"/>
      <c r="Q17" s="43">
        <f t="shared" si="2"/>
        <v>160000</v>
      </c>
      <c r="R17" s="37"/>
      <c r="S17" s="43">
        <f t="shared" si="3"/>
        <v>160000</v>
      </c>
      <c r="T17" s="37"/>
      <c r="U17" s="43">
        <v>100000</v>
      </c>
      <c r="V17" s="37"/>
      <c r="W17" s="44">
        <f t="shared" si="4"/>
        <v>100000</v>
      </c>
      <c r="X17" s="27"/>
      <c r="Y17" s="43">
        <v>100000</v>
      </c>
      <c r="Z17" s="27"/>
      <c r="AA17" s="43">
        <v>100000</v>
      </c>
      <c r="AB17" s="27"/>
      <c r="AC17" s="43">
        <v>100000</v>
      </c>
      <c r="AD17" s="27"/>
      <c r="AE17" s="43">
        <v>100000</v>
      </c>
      <c r="AF17" s="27"/>
      <c r="AG17" s="43">
        <v>100000</v>
      </c>
    </row>
    <row r="18" spans="1:33" ht="88.5" customHeight="1">
      <c r="A18" s="28">
        <v>182</v>
      </c>
      <c r="B18" s="28" t="s">
        <v>47</v>
      </c>
      <c r="C18" s="39" t="s">
        <v>48</v>
      </c>
      <c r="D18" s="40">
        <v>5000</v>
      </c>
      <c r="E18" s="49"/>
      <c r="F18" s="35"/>
      <c r="G18" s="43">
        <f>D18+F18</f>
        <v>5000</v>
      </c>
      <c r="H18" s="35"/>
      <c r="I18" s="43"/>
      <c r="J18" s="46"/>
      <c r="K18" s="48">
        <f>D18+J18</f>
        <v>5000</v>
      </c>
      <c r="L18" s="35"/>
      <c r="M18" s="43">
        <v>40000</v>
      </c>
      <c r="N18" s="35"/>
      <c r="O18" s="43">
        <f t="shared" si="1"/>
        <v>40000</v>
      </c>
      <c r="P18" s="37"/>
      <c r="Q18" s="43">
        <f t="shared" si="2"/>
        <v>40000</v>
      </c>
      <c r="R18" s="37"/>
      <c r="S18" s="43">
        <f t="shared" si="3"/>
        <v>40000</v>
      </c>
      <c r="T18" s="37"/>
      <c r="U18" s="43">
        <v>20000</v>
      </c>
      <c r="V18" s="37"/>
      <c r="W18" s="44">
        <f t="shared" si="4"/>
        <v>20000</v>
      </c>
      <c r="X18" s="27"/>
      <c r="Y18" s="43">
        <v>20000</v>
      </c>
      <c r="Z18" s="27"/>
      <c r="AA18" s="43">
        <v>20000</v>
      </c>
      <c r="AB18" s="27"/>
      <c r="AC18" s="43">
        <v>20000</v>
      </c>
      <c r="AD18" s="27"/>
      <c r="AE18" s="43">
        <v>20000</v>
      </c>
      <c r="AF18" s="27"/>
      <c r="AG18" s="43">
        <v>20000</v>
      </c>
    </row>
    <row r="19" spans="1:33" ht="42.75" customHeight="1">
      <c r="A19" s="21">
        <v>100</v>
      </c>
      <c r="B19" s="21" t="s">
        <v>49</v>
      </c>
      <c r="C19" s="50" t="s">
        <v>50</v>
      </c>
      <c r="D19" s="32">
        <f t="shared" ref="D19:K19" si="7">D20</f>
        <v>8750000</v>
      </c>
      <c r="E19" s="32">
        <f t="shared" si="7"/>
        <v>5000</v>
      </c>
      <c r="F19" s="32">
        <f t="shared" si="7"/>
        <v>0</v>
      </c>
      <c r="G19" s="32">
        <f t="shared" si="7"/>
        <v>8750000</v>
      </c>
      <c r="H19" s="32">
        <f t="shared" si="7"/>
        <v>0</v>
      </c>
      <c r="I19" s="32">
        <f t="shared" si="7"/>
        <v>0</v>
      </c>
      <c r="J19" s="33">
        <f t="shared" si="7"/>
        <v>0</v>
      </c>
      <c r="K19" s="34">
        <f t="shared" si="7"/>
        <v>8750000</v>
      </c>
      <c r="L19" s="35"/>
      <c r="M19" s="36">
        <f>M20</f>
        <v>15102900</v>
      </c>
      <c r="N19" s="35"/>
      <c r="O19" s="43">
        <f t="shared" si="1"/>
        <v>15102900</v>
      </c>
      <c r="P19" s="37"/>
      <c r="Q19" s="43">
        <f t="shared" si="2"/>
        <v>15102900</v>
      </c>
      <c r="R19" s="37"/>
      <c r="S19" s="43">
        <f t="shared" si="3"/>
        <v>15102900</v>
      </c>
      <c r="T19" s="37"/>
      <c r="U19" s="36">
        <f>U20</f>
        <v>15697000</v>
      </c>
      <c r="V19" s="37"/>
      <c r="W19" s="44">
        <f t="shared" si="4"/>
        <v>15697000</v>
      </c>
      <c r="X19" s="27"/>
      <c r="Y19" s="36">
        <f>Y20</f>
        <v>15697000</v>
      </c>
      <c r="Z19" s="27"/>
      <c r="AA19" s="36">
        <f>AA20</f>
        <v>15697000</v>
      </c>
      <c r="AB19" s="27"/>
      <c r="AC19" s="36">
        <f>AC20</f>
        <v>15697000</v>
      </c>
      <c r="AD19" s="27"/>
      <c r="AE19" s="36">
        <f>AE20</f>
        <v>15697000</v>
      </c>
      <c r="AF19" s="27"/>
      <c r="AG19" s="36">
        <f>AG20</f>
        <v>15697000</v>
      </c>
    </row>
    <row r="20" spans="1:33" ht="27" customHeight="1">
      <c r="A20" s="21">
        <v>100</v>
      </c>
      <c r="B20" s="21" t="s">
        <v>51</v>
      </c>
      <c r="C20" s="50" t="s">
        <v>52</v>
      </c>
      <c r="D20" s="32">
        <f t="shared" ref="D20:K20" si="8">D21+D22+D23+D24</f>
        <v>8750000</v>
      </c>
      <c r="E20" s="32">
        <f t="shared" si="8"/>
        <v>5000</v>
      </c>
      <c r="F20" s="32">
        <f t="shared" si="8"/>
        <v>0</v>
      </c>
      <c r="G20" s="32">
        <f t="shared" si="8"/>
        <v>8750000</v>
      </c>
      <c r="H20" s="32">
        <f t="shared" si="8"/>
        <v>0</v>
      </c>
      <c r="I20" s="32">
        <f t="shared" si="8"/>
        <v>0</v>
      </c>
      <c r="J20" s="33">
        <f t="shared" si="8"/>
        <v>0</v>
      </c>
      <c r="K20" s="34">
        <f t="shared" si="8"/>
        <v>8750000</v>
      </c>
      <c r="L20" s="35"/>
      <c r="M20" s="36">
        <f>M21+M22+M23+M24</f>
        <v>15102900</v>
      </c>
      <c r="N20" s="35"/>
      <c r="O20" s="43">
        <f t="shared" si="1"/>
        <v>15102900</v>
      </c>
      <c r="P20" s="37"/>
      <c r="Q20" s="43">
        <f t="shared" si="2"/>
        <v>15102900</v>
      </c>
      <c r="R20" s="37"/>
      <c r="S20" s="43">
        <f t="shared" si="3"/>
        <v>15102900</v>
      </c>
      <c r="T20" s="37"/>
      <c r="U20" s="36">
        <f>U21+U22+U23+U24</f>
        <v>15697000</v>
      </c>
      <c r="V20" s="37"/>
      <c r="W20" s="44">
        <f t="shared" si="4"/>
        <v>15697000</v>
      </c>
      <c r="X20" s="27"/>
      <c r="Y20" s="36">
        <f>Y21+Y22+Y23+Y24</f>
        <v>15697000</v>
      </c>
      <c r="Z20" s="27"/>
      <c r="AA20" s="36">
        <f>AA21+AA22+AA23+AA24</f>
        <v>15697000</v>
      </c>
      <c r="AB20" s="27"/>
      <c r="AC20" s="36">
        <f>AC21+AC22+AC23+AC24</f>
        <v>15697000</v>
      </c>
      <c r="AD20" s="27"/>
      <c r="AE20" s="36">
        <f>AE21+AE22+AE23+AE24</f>
        <v>15697000</v>
      </c>
      <c r="AF20" s="27"/>
      <c r="AG20" s="36">
        <f>AG21+AG22+AG23+AG24</f>
        <v>15697000</v>
      </c>
    </row>
    <row r="21" spans="1:33" ht="51" customHeight="1">
      <c r="A21" s="28">
        <v>100</v>
      </c>
      <c r="B21" s="28" t="s">
        <v>53</v>
      </c>
      <c r="C21" s="39" t="s">
        <v>54</v>
      </c>
      <c r="D21" s="40">
        <v>3200000</v>
      </c>
      <c r="E21" s="45"/>
      <c r="F21" s="35"/>
      <c r="G21" s="43">
        <f>D21+F21</f>
        <v>3200000</v>
      </c>
      <c r="H21" s="35"/>
      <c r="I21" s="43"/>
      <c r="J21" s="46"/>
      <c r="K21" s="48">
        <f>D21+J21</f>
        <v>3200000</v>
      </c>
      <c r="L21" s="35"/>
      <c r="M21" s="43">
        <v>6361000</v>
      </c>
      <c r="N21" s="35"/>
      <c r="O21" s="43">
        <f t="shared" si="1"/>
        <v>6361000</v>
      </c>
      <c r="P21" s="37"/>
      <c r="Q21" s="43">
        <f t="shared" si="2"/>
        <v>6361000</v>
      </c>
      <c r="R21" s="37"/>
      <c r="S21" s="43">
        <f t="shared" si="3"/>
        <v>6361000</v>
      </c>
      <c r="T21" s="37"/>
      <c r="U21" s="43">
        <v>6600000</v>
      </c>
      <c r="V21" s="37"/>
      <c r="W21" s="44">
        <f t="shared" si="4"/>
        <v>6600000</v>
      </c>
      <c r="X21" s="27"/>
      <c r="Y21" s="43">
        <v>6600000</v>
      </c>
      <c r="Z21" s="27"/>
      <c r="AA21" s="43">
        <v>6600000</v>
      </c>
      <c r="AB21" s="27"/>
      <c r="AC21" s="43">
        <v>6600000</v>
      </c>
      <c r="AD21" s="27"/>
      <c r="AE21" s="43">
        <v>6600000</v>
      </c>
      <c r="AF21" s="27"/>
      <c r="AG21" s="43">
        <v>6600000</v>
      </c>
    </row>
    <row r="22" spans="1:33" ht="63" customHeight="1">
      <c r="A22" s="28">
        <v>100</v>
      </c>
      <c r="B22" s="28" t="s">
        <v>55</v>
      </c>
      <c r="C22" s="39" t="s">
        <v>56</v>
      </c>
      <c r="D22" s="40">
        <v>30000</v>
      </c>
      <c r="E22" s="49">
        <v>5000</v>
      </c>
      <c r="F22" s="35"/>
      <c r="G22" s="43">
        <f>D22+F22</f>
        <v>30000</v>
      </c>
      <c r="H22" s="35"/>
      <c r="I22" s="43"/>
      <c r="J22" s="46"/>
      <c r="K22" s="48">
        <f>D22+J22</f>
        <v>30000</v>
      </c>
      <c r="L22" s="35"/>
      <c r="M22" s="43">
        <v>37300</v>
      </c>
      <c r="N22" s="35"/>
      <c r="O22" s="43">
        <f t="shared" si="1"/>
        <v>37300</v>
      </c>
      <c r="P22" s="37"/>
      <c r="Q22" s="43">
        <f t="shared" si="2"/>
        <v>37300</v>
      </c>
      <c r="R22" s="37"/>
      <c r="S22" s="43">
        <f t="shared" si="3"/>
        <v>37300</v>
      </c>
      <c r="T22" s="37"/>
      <c r="U22" s="43">
        <v>26300</v>
      </c>
      <c r="V22" s="37"/>
      <c r="W22" s="44">
        <f t="shared" si="4"/>
        <v>26300</v>
      </c>
      <c r="X22" s="27"/>
      <c r="Y22" s="43">
        <v>26300</v>
      </c>
      <c r="Z22" s="27"/>
      <c r="AA22" s="43">
        <v>26300</v>
      </c>
      <c r="AB22" s="27"/>
      <c r="AC22" s="43">
        <v>26300</v>
      </c>
      <c r="AD22" s="27"/>
      <c r="AE22" s="43">
        <v>26300</v>
      </c>
      <c r="AF22" s="27"/>
      <c r="AG22" s="43">
        <v>26300</v>
      </c>
    </row>
    <row r="23" spans="1:33" ht="49.5" customHeight="1">
      <c r="A23" s="28">
        <v>100</v>
      </c>
      <c r="B23" s="28" t="s">
        <v>57</v>
      </c>
      <c r="C23" s="39" t="s">
        <v>58</v>
      </c>
      <c r="D23" s="40">
        <v>5520000</v>
      </c>
      <c r="E23" s="49"/>
      <c r="F23" s="35"/>
      <c r="G23" s="43">
        <f>D23+F23</f>
        <v>5520000</v>
      </c>
      <c r="H23" s="35"/>
      <c r="I23" s="43"/>
      <c r="J23" s="46"/>
      <c r="K23" s="48">
        <f>D23+J23</f>
        <v>5520000</v>
      </c>
      <c r="L23" s="35"/>
      <c r="M23" s="43">
        <v>8704600</v>
      </c>
      <c r="N23" s="35"/>
      <c r="O23" s="43">
        <f t="shared" si="1"/>
        <v>8704600</v>
      </c>
      <c r="P23" s="37"/>
      <c r="Q23" s="43">
        <f t="shared" si="2"/>
        <v>8704600</v>
      </c>
      <c r="R23" s="37"/>
      <c r="S23" s="43">
        <f t="shared" si="3"/>
        <v>8704600</v>
      </c>
      <c r="T23" s="37"/>
      <c r="U23" s="43">
        <v>9070700</v>
      </c>
      <c r="V23" s="37"/>
      <c r="W23" s="44">
        <f t="shared" si="4"/>
        <v>9070700</v>
      </c>
      <c r="X23" s="27"/>
      <c r="Y23" s="43">
        <v>9070700</v>
      </c>
      <c r="Z23" s="27"/>
      <c r="AA23" s="43">
        <v>9070700</v>
      </c>
      <c r="AB23" s="27"/>
      <c r="AC23" s="43">
        <v>9070700</v>
      </c>
      <c r="AD23" s="27"/>
      <c r="AE23" s="43">
        <v>9070700</v>
      </c>
      <c r="AF23" s="27"/>
      <c r="AG23" s="43">
        <v>9070700</v>
      </c>
    </row>
    <row r="24" spans="1:33" ht="51" hidden="1" customHeight="1">
      <c r="A24" s="28">
        <v>100</v>
      </c>
      <c r="B24" s="28" t="s">
        <v>59</v>
      </c>
      <c r="C24" s="39" t="s">
        <v>60</v>
      </c>
      <c r="D24" s="40">
        <v>0</v>
      </c>
      <c r="E24" s="49"/>
      <c r="F24" s="35"/>
      <c r="G24" s="43">
        <f>D24+F24</f>
        <v>0</v>
      </c>
      <c r="H24" s="35"/>
      <c r="I24" s="43">
        <f>D24+H24</f>
        <v>0</v>
      </c>
      <c r="J24" s="46"/>
      <c r="K24" s="48">
        <f>D24+J24</f>
        <v>0</v>
      </c>
      <c r="L24" s="35"/>
      <c r="M24" s="43">
        <f>K24+L24</f>
        <v>0</v>
      </c>
      <c r="N24" s="35"/>
      <c r="O24" s="43">
        <f t="shared" si="1"/>
        <v>0</v>
      </c>
      <c r="P24" s="37"/>
      <c r="Q24" s="43">
        <f t="shared" si="2"/>
        <v>0</v>
      </c>
      <c r="R24" s="37"/>
      <c r="S24" s="43">
        <f t="shared" si="3"/>
        <v>0</v>
      </c>
      <c r="T24" s="37"/>
      <c r="U24" s="43">
        <f>S24+T24</f>
        <v>0</v>
      </c>
      <c r="V24" s="37"/>
      <c r="W24" s="44">
        <f t="shared" si="4"/>
        <v>0</v>
      </c>
      <c r="X24" s="27"/>
      <c r="Y24" s="43">
        <f>W24+X24</f>
        <v>0</v>
      </c>
      <c r="Z24" s="27"/>
      <c r="AA24" s="43">
        <f>Y24+Z24</f>
        <v>0</v>
      </c>
      <c r="AB24" s="27"/>
      <c r="AC24" s="43">
        <f>AA24+AB24</f>
        <v>0</v>
      </c>
      <c r="AD24" s="27"/>
      <c r="AE24" s="43">
        <f>AC24+AD24</f>
        <v>0</v>
      </c>
      <c r="AF24" s="27"/>
      <c r="AG24" s="43">
        <f>AE24+AF24</f>
        <v>0</v>
      </c>
    </row>
    <row r="25" spans="1:33">
      <c r="A25" s="21">
        <v>182</v>
      </c>
      <c r="B25" s="21" t="s">
        <v>61</v>
      </c>
      <c r="C25" s="31" t="s">
        <v>62</v>
      </c>
      <c r="D25" s="32">
        <f t="shared" ref="D25:K25" si="9">D26</f>
        <v>3200000</v>
      </c>
      <c r="E25" s="32">
        <f t="shared" si="9"/>
        <v>0</v>
      </c>
      <c r="F25" s="32">
        <f t="shared" si="9"/>
        <v>0</v>
      </c>
      <c r="G25" s="32">
        <f t="shared" si="9"/>
        <v>3200000</v>
      </c>
      <c r="H25" s="32">
        <f t="shared" si="9"/>
        <v>0</v>
      </c>
      <c r="I25" s="32">
        <f t="shared" si="9"/>
        <v>0</v>
      </c>
      <c r="J25" s="33">
        <f t="shared" si="9"/>
        <v>0</v>
      </c>
      <c r="K25" s="34">
        <f t="shared" si="9"/>
        <v>3200000</v>
      </c>
      <c r="L25" s="35"/>
      <c r="M25" s="36">
        <f>M26+M29+M30</f>
        <v>3108000</v>
      </c>
      <c r="N25" s="35"/>
      <c r="O25" s="43">
        <f t="shared" si="1"/>
        <v>3108000</v>
      </c>
      <c r="P25" s="37"/>
      <c r="Q25" s="43">
        <f t="shared" si="2"/>
        <v>3108000</v>
      </c>
      <c r="R25" s="37"/>
      <c r="S25" s="43">
        <f t="shared" si="3"/>
        <v>3108000</v>
      </c>
      <c r="T25" s="37"/>
      <c r="U25" s="36">
        <f>U29+U30</f>
        <v>29000</v>
      </c>
      <c r="V25" s="37"/>
      <c r="W25" s="44">
        <f t="shared" si="4"/>
        <v>29000</v>
      </c>
      <c r="X25" s="27"/>
      <c r="Y25" s="36">
        <f>Y29+Y30</f>
        <v>29000</v>
      </c>
      <c r="Z25" s="27"/>
      <c r="AA25" s="36">
        <f>AA29+AA30</f>
        <v>29000</v>
      </c>
      <c r="AB25" s="27"/>
      <c r="AC25" s="36">
        <f>AC28+AC29+AC30</f>
        <v>29000</v>
      </c>
      <c r="AD25" s="36">
        <f>AD28+AD29+AD30</f>
        <v>0</v>
      </c>
      <c r="AE25" s="36">
        <f>AE28+AE29+AE30</f>
        <v>29000</v>
      </c>
      <c r="AF25" s="36">
        <f>AF28+AF29+AF30</f>
        <v>700000</v>
      </c>
      <c r="AG25" s="36">
        <f>AG28+AG29+AG30</f>
        <v>729000</v>
      </c>
    </row>
    <row r="26" spans="1:33" ht="23.25" hidden="1" customHeight="1">
      <c r="A26" s="28">
        <v>182</v>
      </c>
      <c r="B26" s="28" t="s">
        <v>63</v>
      </c>
      <c r="C26" s="51" t="s">
        <v>64</v>
      </c>
      <c r="D26" s="40">
        <f t="shared" ref="D26:K26" si="10">D28</f>
        <v>3200000</v>
      </c>
      <c r="E26" s="40">
        <f t="shared" si="10"/>
        <v>0</v>
      </c>
      <c r="F26" s="40">
        <f t="shared" si="10"/>
        <v>0</v>
      </c>
      <c r="G26" s="40">
        <f t="shared" si="10"/>
        <v>3200000</v>
      </c>
      <c r="H26" s="40">
        <f t="shared" si="10"/>
        <v>0</v>
      </c>
      <c r="I26" s="40">
        <f t="shared" si="10"/>
        <v>0</v>
      </c>
      <c r="J26" s="41">
        <f t="shared" si="10"/>
        <v>0</v>
      </c>
      <c r="K26" s="42">
        <f t="shared" si="10"/>
        <v>3200000</v>
      </c>
      <c r="L26" s="35"/>
      <c r="M26" s="43">
        <f>M28</f>
        <v>3000000</v>
      </c>
      <c r="N26" s="35"/>
      <c r="O26" s="43">
        <f t="shared" si="1"/>
        <v>3000000</v>
      </c>
      <c r="P26" s="37"/>
      <c r="Q26" s="43">
        <f t="shared" si="2"/>
        <v>3000000</v>
      </c>
      <c r="R26" s="37"/>
      <c r="S26" s="43">
        <f t="shared" si="3"/>
        <v>3000000</v>
      </c>
      <c r="T26" s="37"/>
      <c r="U26" s="43"/>
      <c r="V26" s="37"/>
      <c r="W26" s="44">
        <f t="shared" si="4"/>
        <v>0</v>
      </c>
      <c r="X26" s="27"/>
      <c r="Y26" s="43"/>
      <c r="Z26" s="27"/>
      <c r="AA26" s="43"/>
      <c r="AB26" s="27"/>
      <c r="AC26" s="43"/>
      <c r="AD26" s="27"/>
      <c r="AE26" s="43"/>
      <c r="AF26" s="27"/>
      <c r="AG26" s="43"/>
    </row>
    <row r="27" spans="1:33" ht="0.75" customHeight="1">
      <c r="A27" s="28"/>
      <c r="B27" s="28" t="s">
        <v>65</v>
      </c>
      <c r="C27" s="51" t="s">
        <v>66</v>
      </c>
      <c r="D27" s="40">
        <v>0</v>
      </c>
      <c r="E27" s="49">
        <v>1000</v>
      </c>
      <c r="F27" s="35"/>
      <c r="G27" s="43">
        <f>D27+F27</f>
        <v>0</v>
      </c>
      <c r="H27" s="35"/>
      <c r="I27" s="43">
        <f>G27+H27</f>
        <v>0</v>
      </c>
      <c r="J27" s="52"/>
      <c r="K27" s="47"/>
      <c r="L27" s="35"/>
      <c r="M27" s="43">
        <f>K27+L27</f>
        <v>0</v>
      </c>
      <c r="N27" s="35"/>
      <c r="O27" s="43">
        <f t="shared" si="1"/>
        <v>0</v>
      </c>
      <c r="P27" s="37"/>
      <c r="Q27" s="43">
        <f t="shared" si="2"/>
        <v>0</v>
      </c>
      <c r="R27" s="37"/>
      <c r="S27" s="43">
        <f t="shared" si="3"/>
        <v>0</v>
      </c>
      <c r="T27" s="37"/>
      <c r="U27" s="43">
        <f>S27+T27</f>
        <v>0</v>
      </c>
      <c r="V27" s="37"/>
      <c r="W27" s="44">
        <f t="shared" si="4"/>
        <v>0</v>
      </c>
      <c r="X27" s="27"/>
      <c r="Y27" s="43">
        <f>W27+X27</f>
        <v>0</v>
      </c>
      <c r="Z27" s="27"/>
      <c r="AA27" s="43">
        <f>Y27+Z27</f>
        <v>0</v>
      </c>
      <c r="AB27" s="27"/>
      <c r="AC27" s="43">
        <f>AA27+AB27</f>
        <v>0</v>
      </c>
      <c r="AD27" s="27"/>
      <c r="AE27" s="43">
        <f>AC27+AD27</f>
        <v>0</v>
      </c>
      <c r="AF27" s="27"/>
      <c r="AG27" s="43">
        <f>AE27+AF27</f>
        <v>0</v>
      </c>
    </row>
    <row r="28" spans="1:33" ht="23.25" customHeight="1">
      <c r="A28" s="28">
        <v>182</v>
      </c>
      <c r="B28" s="28" t="s">
        <v>67</v>
      </c>
      <c r="C28" s="51" t="s">
        <v>64</v>
      </c>
      <c r="D28" s="40">
        <v>3200000</v>
      </c>
      <c r="E28" s="49"/>
      <c r="F28" s="35"/>
      <c r="G28" s="43">
        <f>D28+F28</f>
        <v>3200000</v>
      </c>
      <c r="H28" s="35"/>
      <c r="I28" s="43"/>
      <c r="J28" s="46"/>
      <c r="K28" s="48">
        <f>D28+J28</f>
        <v>3200000</v>
      </c>
      <c r="L28" s="35"/>
      <c r="M28" s="43">
        <v>3000000</v>
      </c>
      <c r="N28" s="35"/>
      <c r="O28" s="43">
        <f t="shared" si="1"/>
        <v>3000000</v>
      </c>
      <c r="P28" s="37"/>
      <c r="Q28" s="43">
        <f t="shared" si="2"/>
        <v>3000000</v>
      </c>
      <c r="R28" s="37"/>
      <c r="S28" s="43">
        <f t="shared" si="3"/>
        <v>3000000</v>
      </c>
      <c r="T28" s="37"/>
      <c r="U28" s="43"/>
      <c r="V28" s="37"/>
      <c r="W28" s="44">
        <f t="shared" si="4"/>
        <v>0</v>
      </c>
      <c r="X28" s="27"/>
      <c r="Y28" s="43"/>
      <c r="Z28" s="27"/>
      <c r="AA28" s="43"/>
      <c r="AB28" s="27"/>
      <c r="AC28" s="43"/>
      <c r="AD28" s="43"/>
      <c r="AE28" s="43">
        <f>AC28+AD28</f>
        <v>0</v>
      </c>
      <c r="AF28" s="43">
        <v>700000</v>
      </c>
      <c r="AG28" s="43">
        <f>AE28+AF28</f>
        <v>700000</v>
      </c>
    </row>
    <row r="29" spans="1:33" ht="19.5" customHeight="1">
      <c r="A29" s="28">
        <v>182</v>
      </c>
      <c r="B29" s="28" t="s">
        <v>65</v>
      </c>
      <c r="C29" s="51" t="s">
        <v>66</v>
      </c>
      <c r="D29" s="40"/>
      <c r="E29" s="49"/>
      <c r="F29" s="35"/>
      <c r="G29" s="43"/>
      <c r="H29" s="35"/>
      <c r="I29" s="43"/>
      <c r="J29" s="46"/>
      <c r="K29" s="48"/>
      <c r="L29" s="35"/>
      <c r="M29" s="43">
        <v>8000</v>
      </c>
      <c r="N29" s="35"/>
      <c r="O29" s="43">
        <f t="shared" si="1"/>
        <v>8000</v>
      </c>
      <c r="P29" s="37"/>
      <c r="Q29" s="43">
        <f t="shared" si="2"/>
        <v>8000</v>
      </c>
      <c r="R29" s="37"/>
      <c r="S29" s="43">
        <f t="shared" si="3"/>
        <v>8000</v>
      </c>
      <c r="T29" s="37"/>
      <c r="U29" s="43">
        <v>6000</v>
      </c>
      <c r="V29" s="37"/>
      <c r="W29" s="44">
        <f t="shared" si="4"/>
        <v>6000</v>
      </c>
      <c r="X29" s="27"/>
      <c r="Y29" s="43">
        <v>6000</v>
      </c>
      <c r="Z29" s="27"/>
      <c r="AA29" s="43">
        <v>6000</v>
      </c>
      <c r="AB29" s="27"/>
      <c r="AC29" s="43">
        <v>6000</v>
      </c>
      <c r="AD29" s="27"/>
      <c r="AE29" s="43">
        <f>AC29+AD29</f>
        <v>6000</v>
      </c>
      <c r="AF29" s="27"/>
      <c r="AG29" s="43">
        <f>AE29+AF29</f>
        <v>6000</v>
      </c>
    </row>
    <row r="30" spans="1:33" ht="42.75" customHeight="1">
      <c r="A30" s="28">
        <v>182</v>
      </c>
      <c r="B30" s="28" t="s">
        <v>68</v>
      </c>
      <c r="C30" s="51" t="s">
        <v>69</v>
      </c>
      <c r="D30" s="40"/>
      <c r="E30" s="49"/>
      <c r="F30" s="35"/>
      <c r="G30" s="43"/>
      <c r="H30" s="35"/>
      <c r="I30" s="43"/>
      <c r="J30" s="46"/>
      <c r="K30" s="48"/>
      <c r="L30" s="35"/>
      <c r="M30" s="43">
        <v>100000</v>
      </c>
      <c r="N30" s="35"/>
      <c r="O30" s="43">
        <f t="shared" si="1"/>
        <v>100000</v>
      </c>
      <c r="P30" s="37"/>
      <c r="Q30" s="43">
        <f t="shared" si="2"/>
        <v>100000</v>
      </c>
      <c r="R30" s="37"/>
      <c r="S30" s="43">
        <f t="shared" si="3"/>
        <v>100000</v>
      </c>
      <c r="T30" s="37"/>
      <c r="U30" s="43">
        <v>23000</v>
      </c>
      <c r="V30" s="37"/>
      <c r="W30" s="44">
        <f t="shared" si="4"/>
        <v>23000</v>
      </c>
      <c r="X30" s="27"/>
      <c r="Y30" s="43">
        <v>23000</v>
      </c>
      <c r="Z30" s="27"/>
      <c r="AA30" s="43">
        <v>23000</v>
      </c>
      <c r="AB30" s="27"/>
      <c r="AC30" s="43">
        <v>23000</v>
      </c>
      <c r="AD30" s="43"/>
      <c r="AE30" s="43">
        <f>AC30+AD30</f>
        <v>23000</v>
      </c>
      <c r="AF30" s="43"/>
      <c r="AG30" s="43">
        <f>AE30+AF30</f>
        <v>23000</v>
      </c>
    </row>
    <row r="31" spans="1:33" ht="21.75" customHeight="1">
      <c r="A31" s="21">
        <v>182</v>
      </c>
      <c r="B31" s="21" t="s">
        <v>70</v>
      </c>
      <c r="C31" s="31" t="s">
        <v>71</v>
      </c>
      <c r="D31" s="32">
        <f t="shared" ref="D31:K31" si="11">D34</f>
        <v>5278400</v>
      </c>
      <c r="E31" s="32">
        <f t="shared" si="11"/>
        <v>0</v>
      </c>
      <c r="F31" s="32">
        <f t="shared" si="11"/>
        <v>0</v>
      </c>
      <c r="G31" s="32">
        <f t="shared" si="11"/>
        <v>5278400</v>
      </c>
      <c r="H31" s="32">
        <f t="shared" si="11"/>
        <v>0</v>
      </c>
      <c r="I31" s="32">
        <f t="shared" si="11"/>
        <v>0</v>
      </c>
      <c r="J31" s="33">
        <f t="shared" si="11"/>
        <v>0</v>
      </c>
      <c r="K31" s="34">
        <f t="shared" si="11"/>
        <v>5278400</v>
      </c>
      <c r="L31" s="35"/>
      <c r="M31" s="36">
        <f>M32+M34+M37</f>
        <v>14409000</v>
      </c>
      <c r="N31" s="35"/>
      <c r="O31" s="43">
        <f t="shared" si="1"/>
        <v>14409000</v>
      </c>
      <c r="P31" s="37"/>
      <c r="Q31" s="43">
        <f t="shared" si="2"/>
        <v>14409000</v>
      </c>
      <c r="R31" s="37"/>
      <c r="S31" s="43">
        <f t="shared" si="3"/>
        <v>14409000</v>
      </c>
      <c r="T31" s="37"/>
      <c r="U31" s="36">
        <f>U32+U34+U37</f>
        <v>15660000</v>
      </c>
      <c r="V31" s="37"/>
      <c r="W31" s="44">
        <f t="shared" si="4"/>
        <v>15660000</v>
      </c>
      <c r="X31" s="27"/>
      <c r="Y31" s="36">
        <f>Y32+Y34+Y37</f>
        <v>15660000</v>
      </c>
      <c r="Z31" s="27"/>
      <c r="AA31" s="36">
        <f>AA32+AA34+AA37</f>
        <v>15660000</v>
      </c>
      <c r="AB31" s="27"/>
      <c r="AC31" s="36">
        <f>AC32+AC34+AC37</f>
        <v>15660000</v>
      </c>
      <c r="AD31" s="27"/>
      <c r="AE31" s="36">
        <f>AE32+AE34+AE37</f>
        <v>15660000</v>
      </c>
      <c r="AF31" s="27"/>
      <c r="AG31" s="36">
        <f>AG32+AG34+AG37</f>
        <v>15660000</v>
      </c>
    </row>
    <row r="32" spans="1:33" ht="15.75" customHeight="1">
      <c r="A32" s="28">
        <v>182</v>
      </c>
      <c r="B32" s="28" t="s">
        <v>72</v>
      </c>
      <c r="C32" s="51" t="s">
        <v>73</v>
      </c>
      <c r="D32" s="40"/>
      <c r="E32" s="49">
        <v>-196600</v>
      </c>
      <c r="F32" s="35"/>
      <c r="G32" s="43">
        <f>D32+F32</f>
        <v>0</v>
      </c>
      <c r="H32" s="35"/>
      <c r="I32" s="43"/>
      <c r="J32" s="46"/>
      <c r="K32" s="47"/>
      <c r="L32" s="35"/>
      <c r="M32" s="43">
        <f>M33</f>
        <v>1200000</v>
      </c>
      <c r="N32" s="35"/>
      <c r="O32" s="43">
        <f t="shared" si="1"/>
        <v>1200000</v>
      </c>
      <c r="P32" s="37"/>
      <c r="Q32" s="43">
        <f t="shared" si="2"/>
        <v>1200000</v>
      </c>
      <c r="R32" s="37"/>
      <c r="S32" s="43">
        <f t="shared" si="3"/>
        <v>1200000</v>
      </c>
      <c r="T32" s="37"/>
      <c r="U32" s="43">
        <f>U33</f>
        <v>1010000</v>
      </c>
      <c r="V32" s="37"/>
      <c r="W32" s="44">
        <f t="shared" si="4"/>
        <v>1010000</v>
      </c>
      <c r="X32" s="27"/>
      <c r="Y32" s="43">
        <f>Y33</f>
        <v>1010000</v>
      </c>
      <c r="Z32" s="27"/>
      <c r="AA32" s="43">
        <f>AA33</f>
        <v>1010000</v>
      </c>
      <c r="AB32" s="27"/>
      <c r="AC32" s="43">
        <f>AC33</f>
        <v>1010000</v>
      </c>
      <c r="AD32" s="27"/>
      <c r="AE32" s="43">
        <f>AE33</f>
        <v>1010000</v>
      </c>
      <c r="AF32" s="27"/>
      <c r="AG32" s="43">
        <f>AG33</f>
        <v>1010000</v>
      </c>
    </row>
    <row r="33" spans="1:33" ht="42" customHeight="1">
      <c r="A33" s="28">
        <v>182</v>
      </c>
      <c r="B33" s="28" t="s">
        <v>74</v>
      </c>
      <c r="C33" s="51" t="s">
        <v>75</v>
      </c>
      <c r="D33" s="40"/>
      <c r="E33" s="49"/>
      <c r="F33" s="35"/>
      <c r="G33" s="43"/>
      <c r="H33" s="35"/>
      <c r="I33" s="43"/>
      <c r="J33" s="46"/>
      <c r="K33" s="47"/>
      <c r="L33" s="35"/>
      <c r="M33" s="43">
        <v>1200000</v>
      </c>
      <c r="N33" s="35"/>
      <c r="O33" s="43">
        <f t="shared" si="1"/>
        <v>1200000</v>
      </c>
      <c r="P33" s="37"/>
      <c r="Q33" s="43">
        <f t="shared" si="2"/>
        <v>1200000</v>
      </c>
      <c r="R33" s="37"/>
      <c r="S33" s="43">
        <f t="shared" si="3"/>
        <v>1200000</v>
      </c>
      <c r="T33" s="37"/>
      <c r="U33" s="43">
        <v>1010000</v>
      </c>
      <c r="V33" s="37"/>
      <c r="W33" s="44">
        <f t="shared" si="4"/>
        <v>1010000</v>
      </c>
      <c r="X33" s="27"/>
      <c r="Y33" s="43">
        <v>1010000</v>
      </c>
      <c r="Z33" s="27"/>
      <c r="AA33" s="43">
        <v>1010000</v>
      </c>
      <c r="AB33" s="27"/>
      <c r="AC33" s="43">
        <v>1010000</v>
      </c>
      <c r="AD33" s="27"/>
      <c r="AE33" s="43">
        <v>1010000</v>
      </c>
      <c r="AF33" s="27"/>
      <c r="AG33" s="43">
        <v>1010000</v>
      </c>
    </row>
    <row r="34" spans="1:33">
      <c r="A34" s="28">
        <v>182</v>
      </c>
      <c r="B34" s="28" t="s">
        <v>76</v>
      </c>
      <c r="C34" s="53" t="s">
        <v>77</v>
      </c>
      <c r="D34" s="40">
        <f t="shared" ref="D34:K34" si="12">D35+D36</f>
        <v>5278400</v>
      </c>
      <c r="E34" s="40">
        <f t="shared" si="12"/>
        <v>0</v>
      </c>
      <c r="F34" s="40">
        <f t="shared" si="12"/>
        <v>0</v>
      </c>
      <c r="G34" s="40">
        <f t="shared" si="12"/>
        <v>5278400</v>
      </c>
      <c r="H34" s="40">
        <f t="shared" si="12"/>
        <v>0</v>
      </c>
      <c r="I34" s="40">
        <f t="shared" si="12"/>
        <v>0</v>
      </c>
      <c r="J34" s="41">
        <f t="shared" si="12"/>
        <v>0</v>
      </c>
      <c r="K34" s="42">
        <f t="shared" si="12"/>
        <v>5278400</v>
      </c>
      <c r="L34" s="35"/>
      <c r="M34" s="54">
        <f>M35+M36</f>
        <v>9925000</v>
      </c>
      <c r="N34" s="35"/>
      <c r="O34" s="43">
        <f t="shared" si="1"/>
        <v>9925000</v>
      </c>
      <c r="P34" s="37"/>
      <c r="Q34" s="43">
        <f t="shared" si="2"/>
        <v>9925000</v>
      </c>
      <c r="R34" s="37"/>
      <c r="S34" s="43">
        <f t="shared" si="3"/>
        <v>9925000</v>
      </c>
      <c r="T34" s="37"/>
      <c r="U34" s="54">
        <f>U35+U36</f>
        <v>11300000</v>
      </c>
      <c r="V34" s="37"/>
      <c r="W34" s="44">
        <f t="shared" si="4"/>
        <v>11300000</v>
      </c>
      <c r="X34" s="27"/>
      <c r="Y34" s="54">
        <f>Y35+Y36</f>
        <v>11300000</v>
      </c>
      <c r="Z34" s="27"/>
      <c r="AA34" s="54">
        <f>AA35+AA36</f>
        <v>11300000</v>
      </c>
      <c r="AB34" s="27"/>
      <c r="AC34" s="54">
        <f>AC35+AC36</f>
        <v>11300000</v>
      </c>
      <c r="AD34" s="27"/>
      <c r="AE34" s="54">
        <f>AE35+AE36</f>
        <v>11300000</v>
      </c>
      <c r="AF34" s="27"/>
      <c r="AG34" s="54">
        <f>AG35+AG36</f>
        <v>11300000</v>
      </c>
    </row>
    <row r="35" spans="1:33">
      <c r="A35" s="28">
        <v>182</v>
      </c>
      <c r="B35" s="28" t="s">
        <v>78</v>
      </c>
      <c r="C35" s="51" t="s">
        <v>79</v>
      </c>
      <c r="D35" s="40">
        <v>800000</v>
      </c>
      <c r="E35" s="49">
        <v>300000</v>
      </c>
      <c r="F35" s="35"/>
      <c r="G35" s="43">
        <f>D35+F35</f>
        <v>800000</v>
      </c>
      <c r="H35" s="35"/>
      <c r="I35" s="43"/>
      <c r="J35" s="46"/>
      <c r="K35" s="48">
        <f>D35+J35</f>
        <v>800000</v>
      </c>
      <c r="L35" s="35"/>
      <c r="M35" s="43">
        <v>1821000</v>
      </c>
      <c r="N35" s="35"/>
      <c r="O35" s="43">
        <f t="shared" si="1"/>
        <v>1821000</v>
      </c>
      <c r="P35" s="37"/>
      <c r="Q35" s="43">
        <f t="shared" si="2"/>
        <v>1821000</v>
      </c>
      <c r="R35" s="37"/>
      <c r="S35" s="43">
        <f t="shared" si="3"/>
        <v>1821000</v>
      </c>
      <c r="T35" s="37"/>
      <c r="U35" s="43">
        <v>2200000</v>
      </c>
      <c r="V35" s="37"/>
      <c r="W35" s="44">
        <f t="shared" si="4"/>
        <v>2200000</v>
      </c>
      <c r="X35" s="27"/>
      <c r="Y35" s="43">
        <v>2200000</v>
      </c>
      <c r="Z35" s="27"/>
      <c r="AA35" s="43">
        <v>2200000</v>
      </c>
      <c r="AB35" s="27"/>
      <c r="AC35" s="43">
        <v>2200000</v>
      </c>
      <c r="AD35" s="27"/>
      <c r="AE35" s="43">
        <v>2200000</v>
      </c>
      <c r="AF35" s="27"/>
      <c r="AG35" s="43">
        <v>2200000</v>
      </c>
    </row>
    <row r="36" spans="1:33">
      <c r="A36" s="28">
        <v>182</v>
      </c>
      <c r="B36" s="28" t="s">
        <v>80</v>
      </c>
      <c r="C36" s="51" t="s">
        <v>81</v>
      </c>
      <c r="D36" s="40">
        <v>4478400</v>
      </c>
      <c r="E36" s="49">
        <v>-300000</v>
      </c>
      <c r="F36" s="35"/>
      <c r="G36" s="43">
        <f>D36+F36</f>
        <v>4478400</v>
      </c>
      <c r="H36" s="35"/>
      <c r="I36" s="43"/>
      <c r="J36" s="46"/>
      <c r="K36" s="48">
        <f>D36+J36</f>
        <v>4478400</v>
      </c>
      <c r="L36" s="35"/>
      <c r="M36" s="43">
        <v>8104000</v>
      </c>
      <c r="N36" s="35"/>
      <c r="O36" s="43">
        <f t="shared" si="1"/>
        <v>8104000</v>
      </c>
      <c r="P36" s="37"/>
      <c r="Q36" s="43">
        <f t="shared" si="2"/>
        <v>8104000</v>
      </c>
      <c r="R36" s="37"/>
      <c r="S36" s="43">
        <f t="shared" si="3"/>
        <v>8104000</v>
      </c>
      <c r="T36" s="37"/>
      <c r="U36" s="43">
        <v>9100000</v>
      </c>
      <c r="V36" s="37"/>
      <c r="W36" s="44">
        <f t="shared" si="4"/>
        <v>9100000</v>
      </c>
      <c r="X36" s="27"/>
      <c r="Y36" s="43">
        <v>9100000</v>
      </c>
      <c r="Z36" s="27"/>
      <c r="AA36" s="43">
        <v>9100000</v>
      </c>
      <c r="AB36" s="27"/>
      <c r="AC36" s="43">
        <v>9100000</v>
      </c>
      <c r="AD36" s="27"/>
      <c r="AE36" s="43">
        <v>9100000</v>
      </c>
      <c r="AF36" s="27"/>
      <c r="AG36" s="43">
        <v>9100000</v>
      </c>
    </row>
    <row r="37" spans="1:33">
      <c r="A37" s="28">
        <v>182</v>
      </c>
      <c r="B37" s="55" t="s">
        <v>82</v>
      </c>
      <c r="C37" s="53" t="s">
        <v>83</v>
      </c>
      <c r="D37" s="40"/>
      <c r="E37" s="49"/>
      <c r="F37" s="35"/>
      <c r="G37" s="43"/>
      <c r="H37" s="35"/>
      <c r="I37" s="43"/>
      <c r="J37" s="46"/>
      <c r="K37" s="48"/>
      <c r="L37" s="35"/>
      <c r="M37" s="54">
        <f>M39+M41</f>
        <v>3284000</v>
      </c>
      <c r="N37" s="35"/>
      <c r="O37" s="43">
        <f t="shared" si="1"/>
        <v>3284000</v>
      </c>
      <c r="P37" s="37"/>
      <c r="Q37" s="43">
        <f t="shared" si="2"/>
        <v>3284000</v>
      </c>
      <c r="R37" s="37"/>
      <c r="S37" s="43">
        <f t="shared" si="3"/>
        <v>3284000</v>
      </c>
      <c r="T37" s="37"/>
      <c r="U37" s="54">
        <f>U38+U40</f>
        <v>3350000</v>
      </c>
      <c r="V37" s="37"/>
      <c r="W37" s="44">
        <f t="shared" si="4"/>
        <v>3350000</v>
      </c>
      <c r="X37" s="27"/>
      <c r="Y37" s="54">
        <f>Y38+Y40</f>
        <v>3350000</v>
      </c>
      <c r="Z37" s="27"/>
      <c r="AA37" s="54">
        <f>AA38+AA40</f>
        <v>3350000</v>
      </c>
      <c r="AB37" s="27"/>
      <c r="AC37" s="54">
        <f>AC38+AC40</f>
        <v>3350000</v>
      </c>
      <c r="AD37" s="27"/>
      <c r="AE37" s="54">
        <f>AE38+AE40</f>
        <v>3350000</v>
      </c>
      <c r="AF37" s="27"/>
      <c r="AG37" s="54">
        <f>AG38+AG40</f>
        <v>3350000</v>
      </c>
    </row>
    <row r="38" spans="1:33" ht="15.75" customHeight="1">
      <c r="A38" s="28">
        <v>182</v>
      </c>
      <c r="B38" s="28" t="s">
        <v>84</v>
      </c>
      <c r="C38" s="53" t="s">
        <v>85</v>
      </c>
      <c r="D38" s="40"/>
      <c r="E38" s="49"/>
      <c r="F38" s="35"/>
      <c r="G38" s="43"/>
      <c r="H38" s="35"/>
      <c r="I38" s="43"/>
      <c r="J38" s="46"/>
      <c r="K38" s="48"/>
      <c r="L38" s="35"/>
      <c r="M38" s="54">
        <f>M39</f>
        <v>2140000</v>
      </c>
      <c r="N38" s="35"/>
      <c r="O38" s="43">
        <f t="shared" si="1"/>
        <v>2140000</v>
      </c>
      <c r="P38" s="37"/>
      <c r="Q38" s="43">
        <f t="shared" si="2"/>
        <v>2140000</v>
      </c>
      <c r="R38" s="37"/>
      <c r="S38" s="43">
        <f t="shared" si="3"/>
        <v>2140000</v>
      </c>
      <c r="T38" s="37"/>
      <c r="U38" s="43">
        <f>U39</f>
        <v>2100000</v>
      </c>
      <c r="V38" s="37"/>
      <c r="W38" s="44">
        <f t="shared" si="4"/>
        <v>2100000</v>
      </c>
      <c r="X38" s="27"/>
      <c r="Y38" s="43">
        <f>Y39</f>
        <v>2100000</v>
      </c>
      <c r="Z38" s="27"/>
      <c r="AA38" s="43">
        <f>AA39</f>
        <v>2100000</v>
      </c>
      <c r="AB38" s="27"/>
      <c r="AC38" s="43">
        <f>AC39</f>
        <v>2100000</v>
      </c>
      <c r="AD38" s="27"/>
      <c r="AE38" s="43">
        <f>AE39</f>
        <v>2100000</v>
      </c>
      <c r="AF38" s="27"/>
      <c r="AG38" s="43">
        <f>AG39</f>
        <v>2100000</v>
      </c>
    </row>
    <row r="39" spans="1:33" ht="39.75" customHeight="1">
      <c r="A39" s="28">
        <v>182</v>
      </c>
      <c r="B39" s="28" t="s">
        <v>86</v>
      </c>
      <c r="C39" s="51" t="s">
        <v>87</v>
      </c>
      <c r="D39" s="40"/>
      <c r="E39" s="49"/>
      <c r="F39" s="35"/>
      <c r="G39" s="43"/>
      <c r="H39" s="35"/>
      <c r="I39" s="43"/>
      <c r="J39" s="46"/>
      <c r="K39" s="48"/>
      <c r="L39" s="35"/>
      <c r="M39" s="43">
        <v>2140000</v>
      </c>
      <c r="N39" s="35"/>
      <c r="O39" s="43">
        <f t="shared" si="1"/>
        <v>2140000</v>
      </c>
      <c r="P39" s="37"/>
      <c r="Q39" s="43">
        <f t="shared" si="2"/>
        <v>2140000</v>
      </c>
      <c r="R39" s="37"/>
      <c r="S39" s="43">
        <f t="shared" si="3"/>
        <v>2140000</v>
      </c>
      <c r="T39" s="37"/>
      <c r="U39" s="43">
        <v>2100000</v>
      </c>
      <c r="V39" s="37"/>
      <c r="W39" s="44">
        <f t="shared" si="4"/>
        <v>2100000</v>
      </c>
      <c r="X39" s="27"/>
      <c r="Y39" s="43">
        <v>2100000</v>
      </c>
      <c r="Z39" s="27"/>
      <c r="AA39" s="43">
        <v>2100000</v>
      </c>
      <c r="AB39" s="27"/>
      <c r="AC39" s="43">
        <v>2100000</v>
      </c>
      <c r="AD39" s="27"/>
      <c r="AE39" s="43">
        <v>2100000</v>
      </c>
      <c r="AF39" s="27"/>
      <c r="AG39" s="43">
        <v>2100000</v>
      </c>
    </row>
    <row r="40" spans="1:33">
      <c r="A40" s="28">
        <v>182</v>
      </c>
      <c r="B40" s="55" t="s">
        <v>88</v>
      </c>
      <c r="C40" s="53" t="s">
        <v>89</v>
      </c>
      <c r="D40" s="40"/>
      <c r="E40" s="49"/>
      <c r="F40" s="35"/>
      <c r="G40" s="43"/>
      <c r="H40" s="35"/>
      <c r="I40" s="43"/>
      <c r="J40" s="46"/>
      <c r="K40" s="48"/>
      <c r="L40" s="35"/>
      <c r="M40" s="43">
        <f>M41</f>
        <v>1144000</v>
      </c>
      <c r="N40" s="35"/>
      <c r="O40" s="43">
        <f t="shared" si="1"/>
        <v>1144000</v>
      </c>
      <c r="P40" s="37"/>
      <c r="Q40" s="43">
        <f t="shared" si="2"/>
        <v>1144000</v>
      </c>
      <c r="R40" s="37"/>
      <c r="S40" s="43">
        <f t="shared" si="3"/>
        <v>1144000</v>
      </c>
      <c r="T40" s="37"/>
      <c r="U40" s="43">
        <f>U41</f>
        <v>1250000</v>
      </c>
      <c r="V40" s="37"/>
      <c r="W40" s="44">
        <f t="shared" si="4"/>
        <v>1250000</v>
      </c>
      <c r="X40" s="27"/>
      <c r="Y40" s="43">
        <f>Y41</f>
        <v>1250000</v>
      </c>
      <c r="Z40" s="27"/>
      <c r="AA40" s="43">
        <f>AA41</f>
        <v>1250000</v>
      </c>
      <c r="AB40" s="27"/>
      <c r="AC40" s="43">
        <f>AC41</f>
        <v>1250000</v>
      </c>
      <c r="AD40" s="27"/>
      <c r="AE40" s="43">
        <f>AE41</f>
        <v>1250000</v>
      </c>
      <c r="AF40" s="27"/>
      <c r="AG40" s="43">
        <f>AG41</f>
        <v>1250000</v>
      </c>
    </row>
    <row r="41" spans="1:33" ht="38.25">
      <c r="A41" s="28">
        <v>182</v>
      </c>
      <c r="B41" s="28" t="s">
        <v>90</v>
      </c>
      <c r="C41" s="51" t="s">
        <v>91</v>
      </c>
      <c r="D41" s="40"/>
      <c r="E41" s="49"/>
      <c r="F41" s="35"/>
      <c r="G41" s="43"/>
      <c r="H41" s="35"/>
      <c r="I41" s="43"/>
      <c r="J41" s="46"/>
      <c r="K41" s="48"/>
      <c r="L41" s="35"/>
      <c r="M41" s="43">
        <v>1144000</v>
      </c>
      <c r="N41" s="35"/>
      <c r="O41" s="43">
        <f t="shared" si="1"/>
        <v>1144000</v>
      </c>
      <c r="P41" s="37"/>
      <c r="Q41" s="43">
        <f t="shared" si="2"/>
        <v>1144000</v>
      </c>
      <c r="R41" s="37"/>
      <c r="S41" s="43">
        <f t="shared" si="3"/>
        <v>1144000</v>
      </c>
      <c r="T41" s="37"/>
      <c r="U41" s="43">
        <v>1250000</v>
      </c>
      <c r="V41" s="37"/>
      <c r="W41" s="44">
        <f t="shared" si="4"/>
        <v>1250000</v>
      </c>
      <c r="X41" s="27"/>
      <c r="Y41" s="43">
        <v>1250000</v>
      </c>
      <c r="Z41" s="27"/>
      <c r="AA41" s="43">
        <v>1250000</v>
      </c>
      <c r="AB41" s="27"/>
      <c r="AC41" s="43">
        <v>1250000</v>
      </c>
      <c r="AD41" s="27"/>
      <c r="AE41" s="43">
        <v>1250000</v>
      </c>
      <c r="AF41" s="27"/>
      <c r="AG41" s="43">
        <v>1250000</v>
      </c>
    </row>
    <row r="42" spans="1:33">
      <c r="A42" s="21">
        <v>182</v>
      </c>
      <c r="B42" s="21" t="s">
        <v>92</v>
      </c>
      <c r="C42" s="31" t="s">
        <v>93</v>
      </c>
      <c r="D42" s="32">
        <f t="shared" ref="D42:K43" si="13">D43</f>
        <v>800000</v>
      </c>
      <c r="E42" s="32">
        <f t="shared" si="13"/>
        <v>0</v>
      </c>
      <c r="F42" s="32">
        <f t="shared" si="13"/>
        <v>0</v>
      </c>
      <c r="G42" s="32">
        <f t="shared" si="13"/>
        <v>800000</v>
      </c>
      <c r="H42" s="32">
        <f t="shared" si="13"/>
        <v>0</v>
      </c>
      <c r="I42" s="32">
        <f t="shared" si="13"/>
        <v>0</v>
      </c>
      <c r="J42" s="33">
        <f t="shared" si="13"/>
        <v>0</v>
      </c>
      <c r="K42" s="34">
        <f t="shared" si="13"/>
        <v>800000</v>
      </c>
      <c r="L42" s="35"/>
      <c r="M42" s="36">
        <f>M43+M45</f>
        <v>1050000</v>
      </c>
      <c r="N42" s="35"/>
      <c r="O42" s="43">
        <f t="shared" si="1"/>
        <v>1050000</v>
      </c>
      <c r="P42" s="37"/>
      <c r="Q42" s="43">
        <f t="shared" si="2"/>
        <v>1050000</v>
      </c>
      <c r="R42" s="37"/>
      <c r="S42" s="43">
        <f t="shared" si="3"/>
        <v>1050000</v>
      </c>
      <c r="T42" s="37"/>
      <c r="U42" s="36">
        <f>U43+U45</f>
        <v>900000</v>
      </c>
      <c r="V42" s="37"/>
      <c r="W42" s="44">
        <f t="shared" si="4"/>
        <v>900000</v>
      </c>
      <c r="X42" s="27"/>
      <c r="Y42" s="36">
        <f>Y43+Y45</f>
        <v>900000</v>
      </c>
      <c r="Z42" s="27"/>
      <c r="AA42" s="36">
        <f>AA43+AA45</f>
        <v>900000</v>
      </c>
      <c r="AB42" s="27"/>
      <c r="AC42" s="36">
        <f>AC43+AC45</f>
        <v>900000</v>
      </c>
      <c r="AD42" s="27"/>
      <c r="AE42" s="36">
        <f>AE43+AE45</f>
        <v>900000</v>
      </c>
      <c r="AF42" s="27"/>
      <c r="AG42" s="36">
        <f>AG43+AG45</f>
        <v>900000</v>
      </c>
    </row>
    <row r="43" spans="1:33" ht="38.25">
      <c r="A43" s="28">
        <v>182</v>
      </c>
      <c r="B43" s="28" t="s">
        <v>94</v>
      </c>
      <c r="C43" s="51" t="s">
        <v>95</v>
      </c>
      <c r="D43" s="40">
        <f t="shared" si="13"/>
        <v>800000</v>
      </c>
      <c r="E43" s="40">
        <f t="shared" si="13"/>
        <v>0</v>
      </c>
      <c r="F43" s="40">
        <f t="shared" si="13"/>
        <v>0</v>
      </c>
      <c r="G43" s="40">
        <f t="shared" si="13"/>
        <v>800000</v>
      </c>
      <c r="H43" s="40">
        <f t="shared" si="13"/>
        <v>0</v>
      </c>
      <c r="I43" s="40">
        <f t="shared" si="13"/>
        <v>0</v>
      </c>
      <c r="J43" s="41">
        <f t="shared" si="13"/>
        <v>0</v>
      </c>
      <c r="K43" s="42">
        <f t="shared" si="13"/>
        <v>800000</v>
      </c>
      <c r="L43" s="35"/>
      <c r="M43" s="43">
        <f>M44</f>
        <v>980000</v>
      </c>
      <c r="N43" s="35"/>
      <c r="O43" s="43">
        <f t="shared" ref="O43:O74" si="14">M43+N43</f>
        <v>980000</v>
      </c>
      <c r="P43" s="37"/>
      <c r="Q43" s="43">
        <f t="shared" ref="Q43:Q74" si="15">O43+P43</f>
        <v>980000</v>
      </c>
      <c r="R43" s="37"/>
      <c r="S43" s="43">
        <f t="shared" ref="S43:S74" si="16">Q43+R43</f>
        <v>980000</v>
      </c>
      <c r="T43" s="37"/>
      <c r="U43" s="43">
        <f>U44</f>
        <v>900000</v>
      </c>
      <c r="V43" s="37"/>
      <c r="W43" s="44">
        <f t="shared" ref="W43:W74" si="17">U43+V43</f>
        <v>900000</v>
      </c>
      <c r="X43" s="27"/>
      <c r="Y43" s="43">
        <f>Y44</f>
        <v>900000</v>
      </c>
      <c r="Z43" s="27"/>
      <c r="AA43" s="43">
        <f>AA44</f>
        <v>900000</v>
      </c>
      <c r="AB43" s="27"/>
      <c r="AC43" s="43">
        <f>AC44</f>
        <v>900000</v>
      </c>
      <c r="AD43" s="27"/>
      <c r="AE43" s="43">
        <f>AE44</f>
        <v>900000</v>
      </c>
      <c r="AF43" s="27"/>
      <c r="AG43" s="43">
        <f>AG44</f>
        <v>900000</v>
      </c>
    </row>
    <row r="44" spans="1:33" ht="39" customHeight="1">
      <c r="A44" s="28">
        <v>182</v>
      </c>
      <c r="B44" s="56" t="s">
        <v>96</v>
      </c>
      <c r="C44" s="51" t="s">
        <v>97</v>
      </c>
      <c r="D44" s="40">
        <v>800000</v>
      </c>
      <c r="E44" s="45"/>
      <c r="F44" s="35"/>
      <c r="G44" s="43">
        <f t="shared" ref="G44:G52" si="18">D44+F44</f>
        <v>800000</v>
      </c>
      <c r="H44" s="35"/>
      <c r="I44" s="43"/>
      <c r="J44" s="46"/>
      <c r="K44" s="47">
        <f>D44+J44</f>
        <v>800000</v>
      </c>
      <c r="L44" s="35"/>
      <c r="M44" s="43">
        <v>980000</v>
      </c>
      <c r="N44" s="35"/>
      <c r="O44" s="43">
        <f t="shared" si="14"/>
        <v>980000</v>
      </c>
      <c r="P44" s="37"/>
      <c r="Q44" s="43">
        <f t="shared" si="15"/>
        <v>980000</v>
      </c>
      <c r="R44" s="37"/>
      <c r="S44" s="43">
        <f t="shared" si="16"/>
        <v>980000</v>
      </c>
      <c r="T44" s="37"/>
      <c r="U44" s="43">
        <v>900000</v>
      </c>
      <c r="V44" s="37"/>
      <c r="W44" s="44">
        <f t="shared" si="17"/>
        <v>900000</v>
      </c>
      <c r="X44" s="27"/>
      <c r="Y44" s="43">
        <v>900000</v>
      </c>
      <c r="Z44" s="27"/>
      <c r="AA44" s="43">
        <v>900000</v>
      </c>
      <c r="AB44" s="27"/>
      <c r="AC44" s="43">
        <v>900000</v>
      </c>
      <c r="AD44" s="27"/>
      <c r="AE44" s="43">
        <v>900000</v>
      </c>
      <c r="AF44" s="27"/>
      <c r="AG44" s="43">
        <v>900000</v>
      </c>
    </row>
    <row r="45" spans="1:33" ht="1.5" hidden="1" customHeight="1">
      <c r="A45" s="28">
        <v>715</v>
      </c>
      <c r="B45" s="28" t="s">
        <v>98</v>
      </c>
      <c r="C45" s="51" t="s">
        <v>99</v>
      </c>
      <c r="D45" s="40"/>
      <c r="E45" s="45"/>
      <c r="F45" s="35"/>
      <c r="G45" s="43">
        <f t="shared" si="18"/>
        <v>0</v>
      </c>
      <c r="H45" s="35"/>
      <c r="I45" s="43"/>
      <c r="J45" s="52"/>
      <c r="K45" s="47"/>
      <c r="L45" s="35"/>
      <c r="M45" s="43">
        <v>70000</v>
      </c>
      <c r="N45" s="35"/>
      <c r="O45" s="43">
        <f t="shared" si="14"/>
        <v>70000</v>
      </c>
      <c r="P45" s="37"/>
      <c r="Q45" s="43">
        <f t="shared" si="15"/>
        <v>70000</v>
      </c>
      <c r="R45" s="37"/>
      <c r="S45" s="43">
        <f t="shared" si="16"/>
        <v>70000</v>
      </c>
      <c r="T45" s="37"/>
      <c r="U45" s="43">
        <v>0</v>
      </c>
      <c r="V45" s="37"/>
      <c r="W45" s="44">
        <f t="shared" si="17"/>
        <v>0</v>
      </c>
      <c r="X45" s="27"/>
      <c r="Y45" s="43">
        <v>0</v>
      </c>
      <c r="Z45" s="27"/>
      <c r="AA45" s="43">
        <v>0</v>
      </c>
      <c r="AB45" s="27"/>
      <c r="AC45" s="43">
        <v>0</v>
      </c>
      <c r="AD45" s="27"/>
      <c r="AE45" s="43">
        <v>0</v>
      </c>
      <c r="AF45" s="27"/>
      <c r="AG45" s="43">
        <v>0</v>
      </c>
    </row>
    <row r="46" spans="1:33" ht="36.75" hidden="1" customHeight="1">
      <c r="A46" s="21">
        <v>182</v>
      </c>
      <c r="B46" s="21" t="s">
        <v>100</v>
      </c>
      <c r="C46" s="31" t="s">
        <v>101</v>
      </c>
      <c r="D46" s="32"/>
      <c r="E46" s="45"/>
      <c r="F46" s="35"/>
      <c r="G46" s="43">
        <f t="shared" si="18"/>
        <v>0</v>
      </c>
      <c r="H46" s="35"/>
      <c r="I46" s="43"/>
      <c r="J46" s="52"/>
      <c r="K46" s="47"/>
      <c r="L46" s="35"/>
      <c r="M46" s="43">
        <f t="shared" ref="M46:M52" si="19">K46+L46</f>
        <v>0</v>
      </c>
      <c r="N46" s="35"/>
      <c r="O46" s="43">
        <f t="shared" si="14"/>
        <v>0</v>
      </c>
      <c r="P46" s="37"/>
      <c r="Q46" s="43">
        <f t="shared" si="15"/>
        <v>0</v>
      </c>
      <c r="R46" s="37"/>
      <c r="S46" s="43">
        <f t="shared" si="16"/>
        <v>0</v>
      </c>
      <c r="T46" s="37"/>
      <c r="U46" s="36">
        <f t="shared" ref="U46:U52" si="20">S46+T46</f>
        <v>0</v>
      </c>
      <c r="V46" s="37"/>
      <c r="W46" s="44">
        <f t="shared" si="17"/>
        <v>0</v>
      </c>
      <c r="X46" s="27"/>
      <c r="Y46" s="36">
        <f t="shared" ref="Y46:Y52" si="21">W46+X46</f>
        <v>0</v>
      </c>
      <c r="Z46" s="27"/>
      <c r="AA46" s="36">
        <f t="shared" ref="AA46:AA52" si="22">Y46+Z46</f>
        <v>0</v>
      </c>
      <c r="AB46" s="27"/>
      <c r="AC46" s="36">
        <f t="shared" ref="AC46:AC52" si="23">AA46+AB46</f>
        <v>0</v>
      </c>
      <c r="AD46" s="27"/>
      <c r="AE46" s="36">
        <f t="shared" ref="AE46:AE52" si="24">AC46+AD46</f>
        <v>0</v>
      </c>
      <c r="AF46" s="27"/>
      <c r="AG46" s="36">
        <f t="shared" ref="AG46:AG52" si="25">AE46+AF46</f>
        <v>0</v>
      </c>
    </row>
    <row r="47" spans="1:33" ht="1.5" hidden="1" customHeight="1">
      <c r="A47" s="28">
        <v>182</v>
      </c>
      <c r="B47" s="28" t="s">
        <v>102</v>
      </c>
      <c r="C47" s="51" t="s">
        <v>103</v>
      </c>
      <c r="D47" s="57"/>
      <c r="E47" s="45"/>
      <c r="F47" s="35"/>
      <c r="G47" s="43">
        <f t="shared" si="18"/>
        <v>0</v>
      </c>
      <c r="H47" s="35"/>
      <c r="I47" s="43"/>
      <c r="J47" s="52"/>
      <c r="K47" s="47"/>
      <c r="L47" s="35"/>
      <c r="M47" s="43">
        <f t="shared" si="19"/>
        <v>0</v>
      </c>
      <c r="N47" s="35"/>
      <c r="O47" s="43">
        <f t="shared" si="14"/>
        <v>0</v>
      </c>
      <c r="P47" s="37"/>
      <c r="Q47" s="43">
        <f t="shared" si="15"/>
        <v>0</v>
      </c>
      <c r="R47" s="37"/>
      <c r="S47" s="43">
        <f t="shared" si="16"/>
        <v>0</v>
      </c>
      <c r="T47" s="37"/>
      <c r="U47" s="43">
        <f t="shared" si="20"/>
        <v>0</v>
      </c>
      <c r="V47" s="37"/>
      <c r="W47" s="44">
        <f t="shared" si="17"/>
        <v>0</v>
      </c>
      <c r="X47" s="27"/>
      <c r="Y47" s="43">
        <f t="shared" si="21"/>
        <v>0</v>
      </c>
      <c r="Z47" s="27"/>
      <c r="AA47" s="43">
        <f t="shared" si="22"/>
        <v>0</v>
      </c>
      <c r="AB47" s="27"/>
      <c r="AC47" s="43">
        <f t="shared" si="23"/>
        <v>0</v>
      </c>
      <c r="AD47" s="27"/>
      <c r="AE47" s="43">
        <f t="shared" si="24"/>
        <v>0</v>
      </c>
      <c r="AF47" s="27"/>
      <c r="AG47" s="43">
        <f t="shared" si="25"/>
        <v>0</v>
      </c>
    </row>
    <row r="48" spans="1:33" ht="26.25" hidden="1" customHeight="1">
      <c r="A48" s="28">
        <v>182</v>
      </c>
      <c r="B48" s="28" t="s">
        <v>104</v>
      </c>
      <c r="C48" s="51" t="s">
        <v>105</v>
      </c>
      <c r="D48" s="57"/>
      <c r="E48" s="45"/>
      <c r="F48" s="35"/>
      <c r="G48" s="43">
        <f t="shared" si="18"/>
        <v>0</v>
      </c>
      <c r="H48" s="35"/>
      <c r="I48" s="43"/>
      <c r="J48" s="52"/>
      <c r="K48" s="47"/>
      <c r="L48" s="35"/>
      <c r="M48" s="43">
        <f t="shared" si="19"/>
        <v>0</v>
      </c>
      <c r="N48" s="35"/>
      <c r="O48" s="43">
        <f t="shared" si="14"/>
        <v>0</v>
      </c>
      <c r="P48" s="37"/>
      <c r="Q48" s="43">
        <f t="shared" si="15"/>
        <v>0</v>
      </c>
      <c r="R48" s="37"/>
      <c r="S48" s="43">
        <f t="shared" si="16"/>
        <v>0</v>
      </c>
      <c r="T48" s="37"/>
      <c r="U48" s="43">
        <f t="shared" si="20"/>
        <v>0</v>
      </c>
      <c r="V48" s="37"/>
      <c r="W48" s="44">
        <f t="shared" si="17"/>
        <v>0</v>
      </c>
      <c r="X48" s="27"/>
      <c r="Y48" s="43">
        <f t="shared" si="21"/>
        <v>0</v>
      </c>
      <c r="Z48" s="27"/>
      <c r="AA48" s="43">
        <f t="shared" si="22"/>
        <v>0</v>
      </c>
      <c r="AB48" s="27"/>
      <c r="AC48" s="43">
        <f t="shared" si="23"/>
        <v>0</v>
      </c>
      <c r="AD48" s="27"/>
      <c r="AE48" s="43">
        <f t="shared" si="24"/>
        <v>0</v>
      </c>
      <c r="AF48" s="27"/>
      <c r="AG48" s="43">
        <f t="shared" si="25"/>
        <v>0</v>
      </c>
    </row>
    <row r="49" spans="1:33" ht="29.25" hidden="1" customHeight="1">
      <c r="A49" s="28">
        <v>182</v>
      </c>
      <c r="B49" s="28" t="s">
        <v>106</v>
      </c>
      <c r="C49" s="51" t="s">
        <v>107</v>
      </c>
      <c r="D49" s="57"/>
      <c r="E49" s="45"/>
      <c r="F49" s="35"/>
      <c r="G49" s="43">
        <f t="shared" si="18"/>
        <v>0</v>
      </c>
      <c r="H49" s="35"/>
      <c r="I49" s="43"/>
      <c r="J49" s="52"/>
      <c r="K49" s="47"/>
      <c r="L49" s="35"/>
      <c r="M49" s="43">
        <f t="shared" si="19"/>
        <v>0</v>
      </c>
      <c r="N49" s="35"/>
      <c r="O49" s="43">
        <f t="shared" si="14"/>
        <v>0</v>
      </c>
      <c r="P49" s="37"/>
      <c r="Q49" s="43">
        <f t="shared" si="15"/>
        <v>0</v>
      </c>
      <c r="R49" s="37"/>
      <c r="S49" s="43">
        <f t="shared" si="16"/>
        <v>0</v>
      </c>
      <c r="T49" s="37"/>
      <c r="U49" s="43">
        <f t="shared" si="20"/>
        <v>0</v>
      </c>
      <c r="V49" s="37"/>
      <c r="W49" s="44">
        <f t="shared" si="17"/>
        <v>0</v>
      </c>
      <c r="X49" s="27"/>
      <c r="Y49" s="43">
        <f t="shared" si="21"/>
        <v>0</v>
      </c>
      <c r="Z49" s="27"/>
      <c r="AA49" s="43">
        <f t="shared" si="22"/>
        <v>0</v>
      </c>
      <c r="AB49" s="27"/>
      <c r="AC49" s="43">
        <f t="shared" si="23"/>
        <v>0</v>
      </c>
      <c r="AD49" s="27"/>
      <c r="AE49" s="43">
        <f t="shared" si="24"/>
        <v>0</v>
      </c>
      <c r="AF49" s="27"/>
      <c r="AG49" s="43">
        <f t="shared" si="25"/>
        <v>0</v>
      </c>
    </row>
    <row r="50" spans="1:33" ht="13.5" hidden="1" customHeight="1">
      <c r="A50" s="28">
        <v>182</v>
      </c>
      <c r="B50" s="28" t="s">
        <v>108</v>
      </c>
      <c r="C50" s="51" t="s">
        <v>109</v>
      </c>
      <c r="D50" s="40"/>
      <c r="E50" s="45"/>
      <c r="F50" s="35"/>
      <c r="G50" s="43">
        <f t="shared" si="18"/>
        <v>0</v>
      </c>
      <c r="H50" s="35"/>
      <c r="I50" s="43"/>
      <c r="J50" s="52"/>
      <c r="K50" s="47"/>
      <c r="L50" s="35"/>
      <c r="M50" s="43">
        <f t="shared" si="19"/>
        <v>0</v>
      </c>
      <c r="N50" s="35"/>
      <c r="O50" s="43">
        <f t="shared" si="14"/>
        <v>0</v>
      </c>
      <c r="P50" s="37"/>
      <c r="Q50" s="43">
        <f t="shared" si="15"/>
        <v>0</v>
      </c>
      <c r="R50" s="37"/>
      <c r="S50" s="43">
        <f t="shared" si="16"/>
        <v>0</v>
      </c>
      <c r="T50" s="37"/>
      <c r="U50" s="43">
        <f t="shared" si="20"/>
        <v>0</v>
      </c>
      <c r="V50" s="37"/>
      <c r="W50" s="44">
        <f t="shared" si="17"/>
        <v>0</v>
      </c>
      <c r="X50" s="27"/>
      <c r="Y50" s="43">
        <f t="shared" si="21"/>
        <v>0</v>
      </c>
      <c r="Z50" s="27"/>
      <c r="AA50" s="43">
        <f t="shared" si="22"/>
        <v>0</v>
      </c>
      <c r="AB50" s="27"/>
      <c r="AC50" s="43">
        <f t="shared" si="23"/>
        <v>0</v>
      </c>
      <c r="AD50" s="27"/>
      <c r="AE50" s="43">
        <f t="shared" si="24"/>
        <v>0</v>
      </c>
      <c r="AF50" s="27"/>
      <c r="AG50" s="43">
        <f t="shared" si="25"/>
        <v>0</v>
      </c>
    </row>
    <row r="51" spans="1:33" ht="26.25" hidden="1" customHeight="1">
      <c r="A51" s="28">
        <v>182</v>
      </c>
      <c r="B51" s="28" t="s">
        <v>110</v>
      </c>
      <c r="C51" s="51" t="s">
        <v>111</v>
      </c>
      <c r="D51" s="40"/>
      <c r="E51" s="45"/>
      <c r="F51" s="35"/>
      <c r="G51" s="43">
        <f t="shared" si="18"/>
        <v>0</v>
      </c>
      <c r="H51" s="35"/>
      <c r="I51" s="43"/>
      <c r="J51" s="52"/>
      <c r="K51" s="47"/>
      <c r="L51" s="35"/>
      <c r="M51" s="43">
        <f t="shared" si="19"/>
        <v>0</v>
      </c>
      <c r="N51" s="35"/>
      <c r="O51" s="43">
        <f t="shared" si="14"/>
        <v>0</v>
      </c>
      <c r="P51" s="37"/>
      <c r="Q51" s="43">
        <f t="shared" si="15"/>
        <v>0</v>
      </c>
      <c r="R51" s="37"/>
      <c r="S51" s="43">
        <f t="shared" si="16"/>
        <v>0</v>
      </c>
      <c r="T51" s="37"/>
      <c r="U51" s="43">
        <f t="shared" si="20"/>
        <v>0</v>
      </c>
      <c r="V51" s="37"/>
      <c r="W51" s="44">
        <f t="shared" si="17"/>
        <v>0</v>
      </c>
      <c r="X51" s="27"/>
      <c r="Y51" s="43">
        <f t="shared" si="21"/>
        <v>0</v>
      </c>
      <c r="Z51" s="27"/>
      <c r="AA51" s="43">
        <f t="shared" si="22"/>
        <v>0</v>
      </c>
      <c r="AB51" s="27"/>
      <c r="AC51" s="43">
        <f t="shared" si="23"/>
        <v>0</v>
      </c>
      <c r="AD51" s="27"/>
      <c r="AE51" s="43">
        <f t="shared" si="24"/>
        <v>0</v>
      </c>
      <c r="AF51" s="27"/>
      <c r="AG51" s="43">
        <f t="shared" si="25"/>
        <v>0</v>
      </c>
    </row>
    <row r="52" spans="1:33" ht="27" hidden="1" customHeight="1">
      <c r="A52" s="28"/>
      <c r="B52" s="28" t="s">
        <v>112</v>
      </c>
      <c r="C52" s="51" t="s">
        <v>113</v>
      </c>
      <c r="D52" s="40"/>
      <c r="E52" s="45"/>
      <c r="F52" s="35"/>
      <c r="G52" s="43">
        <f t="shared" si="18"/>
        <v>0</v>
      </c>
      <c r="H52" s="35"/>
      <c r="I52" s="43"/>
      <c r="J52" s="52"/>
      <c r="K52" s="47"/>
      <c r="L52" s="35"/>
      <c r="M52" s="43">
        <f t="shared" si="19"/>
        <v>0</v>
      </c>
      <c r="N52" s="35"/>
      <c r="O52" s="43">
        <f t="shared" si="14"/>
        <v>0</v>
      </c>
      <c r="P52" s="37"/>
      <c r="Q52" s="43">
        <f t="shared" si="15"/>
        <v>0</v>
      </c>
      <c r="R52" s="37"/>
      <c r="S52" s="43">
        <f t="shared" si="16"/>
        <v>0</v>
      </c>
      <c r="T52" s="37"/>
      <c r="U52" s="43">
        <f t="shared" si="20"/>
        <v>0</v>
      </c>
      <c r="V52" s="37"/>
      <c r="W52" s="44">
        <f t="shared" si="17"/>
        <v>0</v>
      </c>
      <c r="X52" s="27"/>
      <c r="Y52" s="43">
        <f t="shared" si="21"/>
        <v>0</v>
      </c>
      <c r="Z52" s="27"/>
      <c r="AA52" s="43">
        <f t="shared" si="22"/>
        <v>0</v>
      </c>
      <c r="AB52" s="27"/>
      <c r="AC52" s="43">
        <f t="shared" si="23"/>
        <v>0</v>
      </c>
      <c r="AD52" s="27"/>
      <c r="AE52" s="43">
        <f t="shared" si="24"/>
        <v>0</v>
      </c>
      <c r="AF52" s="27"/>
      <c r="AG52" s="43">
        <f t="shared" si="25"/>
        <v>0</v>
      </c>
    </row>
    <row r="53" spans="1:33" ht="42.75" customHeight="1">
      <c r="A53" s="21">
        <v>715</v>
      </c>
      <c r="B53" s="21" t="s">
        <v>114</v>
      </c>
      <c r="C53" s="31" t="s">
        <v>115</v>
      </c>
      <c r="D53" s="32">
        <f t="shared" ref="D53:K53" si="26">D54+D56+D65</f>
        <v>1665600</v>
      </c>
      <c r="E53" s="32">
        <f t="shared" si="26"/>
        <v>53600</v>
      </c>
      <c r="F53" s="32">
        <f t="shared" si="26"/>
        <v>0</v>
      </c>
      <c r="G53" s="32">
        <f t="shared" si="26"/>
        <v>1610300</v>
      </c>
      <c r="H53" s="32">
        <f t="shared" si="26"/>
        <v>0</v>
      </c>
      <c r="I53" s="32">
        <f t="shared" si="26"/>
        <v>0</v>
      </c>
      <c r="J53" s="33">
        <f t="shared" si="26"/>
        <v>0</v>
      </c>
      <c r="K53" s="34">
        <f t="shared" si="26"/>
        <v>1665600</v>
      </c>
      <c r="L53" s="35"/>
      <c r="M53" s="36">
        <f>M56+M63+M66</f>
        <v>2522100</v>
      </c>
      <c r="N53" s="35"/>
      <c r="O53" s="43">
        <f t="shared" si="14"/>
        <v>2522100</v>
      </c>
      <c r="P53" s="37"/>
      <c r="Q53" s="43">
        <f t="shared" si="15"/>
        <v>2522100</v>
      </c>
      <c r="R53" s="37"/>
      <c r="S53" s="43">
        <f t="shared" si="16"/>
        <v>2522100</v>
      </c>
      <c r="T53" s="37"/>
      <c r="U53" s="36">
        <f>U56+U63+U66</f>
        <v>1562200</v>
      </c>
      <c r="V53" s="37"/>
      <c r="W53" s="44">
        <f t="shared" si="17"/>
        <v>1562200</v>
      </c>
      <c r="X53" s="27"/>
      <c r="Y53" s="36">
        <f>Y56+Y63+Y66</f>
        <v>1562200</v>
      </c>
      <c r="Z53" s="27"/>
      <c r="AA53" s="36">
        <f>AA56+AA63+AA66</f>
        <v>1562200</v>
      </c>
      <c r="AB53" s="27"/>
      <c r="AC53" s="36">
        <f>AC56+AC63+AC66</f>
        <v>1562200</v>
      </c>
      <c r="AD53" s="27"/>
      <c r="AE53" s="36">
        <f>AE56+AE63+AE66</f>
        <v>1562200</v>
      </c>
      <c r="AF53" s="27"/>
      <c r="AG53" s="36">
        <f>AG56+AG63+AG66</f>
        <v>1562200</v>
      </c>
    </row>
    <row r="54" spans="1:33" ht="25.5" hidden="1">
      <c r="A54" s="28">
        <v>700</v>
      </c>
      <c r="B54" s="28" t="s">
        <v>116</v>
      </c>
      <c r="C54" s="51" t="s">
        <v>117</v>
      </c>
      <c r="D54" s="40"/>
      <c r="E54" s="45"/>
      <c r="F54" s="35"/>
      <c r="G54" s="43">
        <f>D54+F54</f>
        <v>0</v>
      </c>
      <c r="H54" s="35"/>
      <c r="I54" s="43"/>
      <c r="J54" s="46"/>
      <c r="K54" s="47"/>
      <c r="L54" s="35"/>
      <c r="M54" s="43">
        <f>K54+L54</f>
        <v>0</v>
      </c>
      <c r="N54" s="35"/>
      <c r="O54" s="43">
        <f t="shared" si="14"/>
        <v>0</v>
      </c>
      <c r="P54" s="37"/>
      <c r="Q54" s="43">
        <f t="shared" si="15"/>
        <v>0</v>
      </c>
      <c r="R54" s="37"/>
      <c r="S54" s="43">
        <f t="shared" si="16"/>
        <v>0</v>
      </c>
      <c r="T54" s="37"/>
      <c r="U54" s="43">
        <f>S54+T54</f>
        <v>0</v>
      </c>
      <c r="V54" s="37"/>
      <c r="W54" s="44">
        <f t="shared" si="17"/>
        <v>0</v>
      </c>
      <c r="X54" s="27"/>
      <c r="Y54" s="43">
        <f>W54+X54</f>
        <v>0</v>
      </c>
      <c r="Z54" s="27"/>
      <c r="AA54" s="43">
        <f>Y54+Z54</f>
        <v>0</v>
      </c>
      <c r="AB54" s="27"/>
      <c r="AC54" s="43">
        <f>AA54+AB54</f>
        <v>0</v>
      </c>
      <c r="AD54" s="27"/>
      <c r="AE54" s="43">
        <f>AC54+AD54</f>
        <v>0</v>
      </c>
      <c r="AF54" s="27"/>
      <c r="AG54" s="43">
        <f>AE54+AF54</f>
        <v>0</v>
      </c>
    </row>
    <row r="55" spans="1:33" ht="38.25" hidden="1">
      <c r="A55" s="28">
        <v>700</v>
      </c>
      <c r="B55" s="28" t="s">
        <v>118</v>
      </c>
      <c r="C55" s="51" t="s">
        <v>119</v>
      </c>
      <c r="D55" s="40"/>
      <c r="E55" s="45"/>
      <c r="F55" s="35"/>
      <c r="G55" s="43">
        <f>D55+F55</f>
        <v>0</v>
      </c>
      <c r="H55" s="35"/>
      <c r="I55" s="43"/>
      <c r="J55" s="46"/>
      <c r="K55" s="47"/>
      <c r="L55" s="35"/>
      <c r="M55" s="43">
        <f>K55+L55</f>
        <v>0</v>
      </c>
      <c r="N55" s="35"/>
      <c r="O55" s="43">
        <f t="shared" si="14"/>
        <v>0</v>
      </c>
      <c r="P55" s="37"/>
      <c r="Q55" s="43">
        <f t="shared" si="15"/>
        <v>0</v>
      </c>
      <c r="R55" s="37"/>
      <c r="S55" s="43">
        <f t="shared" si="16"/>
        <v>0</v>
      </c>
      <c r="T55" s="37"/>
      <c r="U55" s="43">
        <f>S55+T55</f>
        <v>0</v>
      </c>
      <c r="V55" s="37"/>
      <c r="W55" s="44">
        <f t="shared" si="17"/>
        <v>0</v>
      </c>
      <c r="X55" s="27"/>
      <c r="Y55" s="43">
        <f>W55+X55</f>
        <v>0</v>
      </c>
      <c r="Z55" s="27"/>
      <c r="AA55" s="43">
        <f>Y55+Z55</f>
        <v>0</v>
      </c>
      <c r="AB55" s="27"/>
      <c r="AC55" s="43">
        <f>AA55+AB55</f>
        <v>0</v>
      </c>
      <c r="AD55" s="27"/>
      <c r="AE55" s="43">
        <f>AC55+AD55</f>
        <v>0</v>
      </c>
      <c r="AF55" s="27"/>
      <c r="AG55" s="43">
        <f>AE55+AF55</f>
        <v>0</v>
      </c>
    </row>
    <row r="56" spans="1:33" ht="78.75" customHeight="1">
      <c r="A56" s="28">
        <v>715</v>
      </c>
      <c r="B56" s="28" t="s">
        <v>120</v>
      </c>
      <c r="C56" s="51" t="s">
        <v>121</v>
      </c>
      <c r="D56" s="40">
        <f t="shared" ref="D56:K56" si="27">D57+D59+D61</f>
        <v>1615600</v>
      </c>
      <c r="E56" s="40">
        <f t="shared" si="27"/>
        <v>35000</v>
      </c>
      <c r="F56" s="40">
        <f t="shared" si="27"/>
        <v>0</v>
      </c>
      <c r="G56" s="40">
        <f t="shared" si="27"/>
        <v>1560300</v>
      </c>
      <c r="H56" s="40">
        <f t="shared" si="27"/>
        <v>0</v>
      </c>
      <c r="I56" s="40">
        <f t="shared" si="27"/>
        <v>0</v>
      </c>
      <c r="J56" s="41">
        <f t="shared" si="27"/>
        <v>0</v>
      </c>
      <c r="K56" s="42">
        <f t="shared" si="27"/>
        <v>1615600</v>
      </c>
      <c r="L56" s="35"/>
      <c r="M56" s="43">
        <f>M57+M59+M61</f>
        <v>1469100</v>
      </c>
      <c r="N56" s="35"/>
      <c r="O56" s="43">
        <f t="shared" si="14"/>
        <v>1469100</v>
      </c>
      <c r="P56" s="37"/>
      <c r="Q56" s="43">
        <f t="shared" si="15"/>
        <v>1469100</v>
      </c>
      <c r="R56" s="37"/>
      <c r="S56" s="43">
        <f t="shared" si="16"/>
        <v>1469100</v>
      </c>
      <c r="T56" s="37"/>
      <c r="U56" s="43">
        <f>U57+U59+U61</f>
        <v>1536700</v>
      </c>
      <c r="V56" s="37"/>
      <c r="W56" s="44">
        <f t="shared" si="17"/>
        <v>1536700</v>
      </c>
      <c r="X56" s="27"/>
      <c r="Y56" s="43">
        <f>Y57+Y59+Y61</f>
        <v>1536700</v>
      </c>
      <c r="Z56" s="27"/>
      <c r="AA56" s="43">
        <f>AA57+AA59+AA61</f>
        <v>1536700</v>
      </c>
      <c r="AB56" s="27"/>
      <c r="AC56" s="43">
        <f>AC57+AC59+AC61</f>
        <v>1536700</v>
      </c>
      <c r="AD56" s="27"/>
      <c r="AE56" s="43">
        <f>AE57+AE59+AE61</f>
        <v>1536700</v>
      </c>
      <c r="AF56" s="27"/>
      <c r="AG56" s="43">
        <f>AG57+AG59+AG61</f>
        <v>1536700</v>
      </c>
    </row>
    <row r="57" spans="1:33" ht="63" customHeight="1">
      <c r="A57" s="28">
        <v>715</v>
      </c>
      <c r="B57" s="28" t="s">
        <v>122</v>
      </c>
      <c r="C57" s="51" t="s">
        <v>123</v>
      </c>
      <c r="D57" s="40">
        <f t="shared" ref="D57:K57" si="28">D58</f>
        <v>1250000</v>
      </c>
      <c r="E57" s="40">
        <f t="shared" si="28"/>
        <v>-50000</v>
      </c>
      <c r="F57" s="40">
        <f t="shared" si="28"/>
        <v>0</v>
      </c>
      <c r="G57" s="40">
        <f t="shared" si="28"/>
        <v>1250000</v>
      </c>
      <c r="H57" s="40">
        <f t="shared" si="28"/>
        <v>0</v>
      </c>
      <c r="I57" s="40">
        <f t="shared" si="28"/>
        <v>0</v>
      </c>
      <c r="J57" s="41">
        <f t="shared" si="28"/>
        <v>0</v>
      </c>
      <c r="K57" s="42">
        <f t="shared" si="28"/>
        <v>1250000</v>
      </c>
      <c r="L57" s="35"/>
      <c r="M57" s="43">
        <f>M58</f>
        <v>890000</v>
      </c>
      <c r="N57" s="35"/>
      <c r="O57" s="43">
        <f t="shared" si="14"/>
        <v>890000</v>
      </c>
      <c r="P57" s="37"/>
      <c r="Q57" s="43">
        <f t="shared" si="15"/>
        <v>890000</v>
      </c>
      <c r="R57" s="37"/>
      <c r="S57" s="43">
        <f t="shared" si="16"/>
        <v>890000</v>
      </c>
      <c r="T57" s="37"/>
      <c r="U57" s="43">
        <f>U58</f>
        <v>1029000</v>
      </c>
      <c r="V57" s="37"/>
      <c r="W57" s="44">
        <f t="shared" si="17"/>
        <v>1029000</v>
      </c>
      <c r="X57" s="27"/>
      <c r="Y57" s="43">
        <f>Y58</f>
        <v>1029000</v>
      </c>
      <c r="Z57" s="27"/>
      <c r="AA57" s="43">
        <f>AA58</f>
        <v>1029000</v>
      </c>
      <c r="AB57" s="27"/>
      <c r="AC57" s="43">
        <f>AC58</f>
        <v>1029000</v>
      </c>
      <c r="AD57" s="27"/>
      <c r="AE57" s="43">
        <f>AE58</f>
        <v>1029000</v>
      </c>
      <c r="AF57" s="27"/>
      <c r="AG57" s="43">
        <f>AG58</f>
        <v>1029000</v>
      </c>
    </row>
    <row r="58" spans="1:33" ht="75.75" customHeight="1">
      <c r="A58" s="28">
        <v>715</v>
      </c>
      <c r="B58" s="28" t="s">
        <v>124</v>
      </c>
      <c r="C58" s="51" t="s">
        <v>125</v>
      </c>
      <c r="D58" s="40">
        <v>1250000</v>
      </c>
      <c r="E58" s="49">
        <v>-50000</v>
      </c>
      <c r="F58" s="35"/>
      <c r="G58" s="43">
        <f>D58+F58</f>
        <v>1250000</v>
      </c>
      <c r="H58" s="35"/>
      <c r="I58" s="43"/>
      <c r="J58" s="46"/>
      <c r="K58" s="48">
        <f>D58+J58</f>
        <v>1250000</v>
      </c>
      <c r="L58" s="35"/>
      <c r="M58" s="43">
        <v>890000</v>
      </c>
      <c r="N58" s="35"/>
      <c r="O58" s="43">
        <f t="shared" si="14"/>
        <v>890000</v>
      </c>
      <c r="P58" s="37"/>
      <c r="Q58" s="43">
        <f t="shared" si="15"/>
        <v>890000</v>
      </c>
      <c r="R58" s="37"/>
      <c r="S58" s="43">
        <f t="shared" si="16"/>
        <v>890000</v>
      </c>
      <c r="T58" s="37"/>
      <c r="U58" s="43">
        <v>1029000</v>
      </c>
      <c r="V58" s="37"/>
      <c r="W58" s="44">
        <f t="shared" si="17"/>
        <v>1029000</v>
      </c>
      <c r="X58" s="27"/>
      <c r="Y58" s="43">
        <v>1029000</v>
      </c>
      <c r="Z58" s="27"/>
      <c r="AA58" s="43">
        <v>1029000</v>
      </c>
      <c r="AB58" s="27"/>
      <c r="AC58" s="43">
        <v>1029000</v>
      </c>
      <c r="AD58" s="27"/>
      <c r="AE58" s="43">
        <v>1029000</v>
      </c>
      <c r="AF58" s="27"/>
      <c r="AG58" s="43">
        <v>1029000</v>
      </c>
    </row>
    <row r="59" spans="1:33" ht="76.5">
      <c r="A59" s="28">
        <v>715</v>
      </c>
      <c r="B59" s="28" t="s">
        <v>126</v>
      </c>
      <c r="C59" s="51" t="s">
        <v>127</v>
      </c>
      <c r="D59" s="40">
        <f t="shared" ref="D59:K59" si="29">D60</f>
        <v>310300</v>
      </c>
      <c r="E59" s="40">
        <f t="shared" si="29"/>
        <v>85000</v>
      </c>
      <c r="F59" s="40">
        <f t="shared" si="29"/>
        <v>0</v>
      </c>
      <c r="G59" s="40">
        <f t="shared" si="29"/>
        <v>310300</v>
      </c>
      <c r="H59" s="40">
        <f t="shared" si="29"/>
        <v>0</v>
      </c>
      <c r="I59" s="40">
        <f t="shared" si="29"/>
        <v>0</v>
      </c>
      <c r="J59" s="41">
        <f t="shared" si="29"/>
        <v>0</v>
      </c>
      <c r="K59" s="42">
        <f t="shared" si="29"/>
        <v>310300</v>
      </c>
      <c r="L59" s="35"/>
      <c r="M59" s="43">
        <f>M60</f>
        <v>521500</v>
      </c>
      <c r="N59" s="35"/>
      <c r="O59" s="43">
        <f t="shared" si="14"/>
        <v>521500</v>
      </c>
      <c r="P59" s="37"/>
      <c r="Q59" s="43">
        <f t="shared" si="15"/>
        <v>521500</v>
      </c>
      <c r="R59" s="37"/>
      <c r="S59" s="43">
        <f t="shared" si="16"/>
        <v>521500</v>
      </c>
      <c r="T59" s="37"/>
      <c r="U59" s="43">
        <f>U60</f>
        <v>263000</v>
      </c>
      <c r="V59" s="37"/>
      <c r="W59" s="44">
        <f t="shared" si="17"/>
        <v>263000</v>
      </c>
      <c r="X59" s="27"/>
      <c r="Y59" s="43">
        <f>Y60</f>
        <v>263000</v>
      </c>
      <c r="Z59" s="27"/>
      <c r="AA59" s="43">
        <f>AA60</f>
        <v>263000</v>
      </c>
      <c r="AB59" s="27"/>
      <c r="AC59" s="43">
        <f>AC60</f>
        <v>263000</v>
      </c>
      <c r="AD59" s="27"/>
      <c r="AE59" s="43">
        <f>AE60</f>
        <v>263000</v>
      </c>
      <c r="AF59" s="27"/>
      <c r="AG59" s="43">
        <f>AG60</f>
        <v>263000</v>
      </c>
    </row>
    <row r="60" spans="1:33" ht="69" customHeight="1">
      <c r="A60" s="28">
        <v>715</v>
      </c>
      <c r="B60" s="28" t="s">
        <v>128</v>
      </c>
      <c r="C60" s="51" t="s">
        <v>129</v>
      </c>
      <c r="D60" s="40">
        <v>310300</v>
      </c>
      <c r="E60" s="49">
        <v>85000</v>
      </c>
      <c r="F60" s="35"/>
      <c r="G60" s="43">
        <f>D60+F60</f>
        <v>310300</v>
      </c>
      <c r="H60" s="35"/>
      <c r="I60" s="43"/>
      <c r="J60" s="46"/>
      <c r="K60" s="48">
        <f>D60+J60</f>
        <v>310300</v>
      </c>
      <c r="L60" s="35"/>
      <c r="M60" s="43">
        <v>521500</v>
      </c>
      <c r="N60" s="35"/>
      <c r="O60" s="43">
        <f t="shared" si="14"/>
        <v>521500</v>
      </c>
      <c r="P60" s="37"/>
      <c r="Q60" s="43">
        <f t="shared" si="15"/>
        <v>521500</v>
      </c>
      <c r="R60" s="37"/>
      <c r="S60" s="43">
        <f t="shared" si="16"/>
        <v>521500</v>
      </c>
      <c r="T60" s="37"/>
      <c r="U60" s="43">
        <v>263000</v>
      </c>
      <c r="V60" s="37"/>
      <c r="W60" s="44">
        <f t="shared" si="17"/>
        <v>263000</v>
      </c>
      <c r="X60" s="27"/>
      <c r="Y60" s="43">
        <v>263000</v>
      </c>
      <c r="Z60" s="27"/>
      <c r="AA60" s="43">
        <v>263000</v>
      </c>
      <c r="AB60" s="27"/>
      <c r="AC60" s="43">
        <v>263000</v>
      </c>
      <c r="AD60" s="27"/>
      <c r="AE60" s="43">
        <v>263000</v>
      </c>
      <c r="AF60" s="27"/>
      <c r="AG60" s="43">
        <v>263000</v>
      </c>
    </row>
    <row r="61" spans="1:33" ht="45.75" customHeight="1">
      <c r="A61" s="28">
        <v>715</v>
      </c>
      <c r="B61" s="28" t="s">
        <v>130</v>
      </c>
      <c r="C61" s="51" t="s">
        <v>131</v>
      </c>
      <c r="D61" s="40">
        <f t="shared" ref="D61:K61" si="30">D62</f>
        <v>55300</v>
      </c>
      <c r="E61" s="40">
        <f t="shared" si="30"/>
        <v>0</v>
      </c>
      <c r="F61" s="40">
        <f t="shared" si="30"/>
        <v>0</v>
      </c>
      <c r="G61" s="40">
        <f t="shared" si="30"/>
        <v>0</v>
      </c>
      <c r="H61" s="40">
        <f t="shared" si="30"/>
        <v>0</v>
      </c>
      <c r="I61" s="40">
        <f t="shared" si="30"/>
        <v>0</v>
      </c>
      <c r="J61" s="41">
        <f t="shared" si="30"/>
        <v>0</v>
      </c>
      <c r="K61" s="42">
        <f t="shared" si="30"/>
        <v>55300</v>
      </c>
      <c r="L61" s="35"/>
      <c r="M61" s="43">
        <f>M62</f>
        <v>57600</v>
      </c>
      <c r="N61" s="35"/>
      <c r="O61" s="43">
        <f t="shared" si="14"/>
        <v>57600</v>
      </c>
      <c r="P61" s="37"/>
      <c r="Q61" s="43">
        <f t="shared" si="15"/>
        <v>57600</v>
      </c>
      <c r="R61" s="37"/>
      <c r="S61" s="43">
        <f t="shared" si="16"/>
        <v>57600</v>
      </c>
      <c r="T61" s="37"/>
      <c r="U61" s="43">
        <f>U62</f>
        <v>244700</v>
      </c>
      <c r="V61" s="37"/>
      <c r="W61" s="44">
        <f t="shared" si="17"/>
        <v>244700</v>
      </c>
      <c r="X61" s="27"/>
      <c r="Y61" s="43">
        <f>Y62</f>
        <v>244700</v>
      </c>
      <c r="Z61" s="27"/>
      <c r="AA61" s="43">
        <f>AA62</f>
        <v>244700</v>
      </c>
      <c r="AB61" s="27"/>
      <c r="AC61" s="43">
        <f>AC62</f>
        <v>244700</v>
      </c>
      <c r="AD61" s="27"/>
      <c r="AE61" s="43">
        <f>AE62</f>
        <v>244700</v>
      </c>
      <c r="AF61" s="27"/>
      <c r="AG61" s="43">
        <f>AG62</f>
        <v>244700</v>
      </c>
    </row>
    <row r="62" spans="1:33" ht="36.75" customHeight="1">
      <c r="A62" s="28">
        <v>715</v>
      </c>
      <c r="B62" s="28" t="s">
        <v>132</v>
      </c>
      <c r="C62" s="51" t="s">
        <v>133</v>
      </c>
      <c r="D62" s="40">
        <v>55300</v>
      </c>
      <c r="E62" s="49"/>
      <c r="F62" s="35"/>
      <c r="G62" s="43"/>
      <c r="H62" s="35"/>
      <c r="I62" s="43"/>
      <c r="J62" s="46"/>
      <c r="K62" s="47">
        <f>D62+J62</f>
        <v>55300</v>
      </c>
      <c r="L62" s="35"/>
      <c r="M62" s="43">
        <v>57600</v>
      </c>
      <c r="N62" s="35"/>
      <c r="O62" s="43">
        <f t="shared" si="14"/>
        <v>57600</v>
      </c>
      <c r="P62" s="37"/>
      <c r="Q62" s="43">
        <f t="shared" si="15"/>
        <v>57600</v>
      </c>
      <c r="R62" s="37"/>
      <c r="S62" s="43">
        <f t="shared" si="16"/>
        <v>57600</v>
      </c>
      <c r="T62" s="37"/>
      <c r="U62" s="43">
        <v>244700</v>
      </c>
      <c r="V62" s="37"/>
      <c r="W62" s="44">
        <f t="shared" si="17"/>
        <v>244700</v>
      </c>
      <c r="X62" s="27"/>
      <c r="Y62" s="43">
        <v>244700</v>
      </c>
      <c r="Z62" s="27"/>
      <c r="AA62" s="43">
        <v>244700</v>
      </c>
      <c r="AB62" s="27"/>
      <c r="AC62" s="43">
        <v>244700</v>
      </c>
      <c r="AD62" s="27"/>
      <c r="AE62" s="43">
        <v>244700</v>
      </c>
      <c r="AF62" s="27"/>
      <c r="AG62" s="43">
        <v>244700</v>
      </c>
    </row>
    <row r="63" spans="1:33" ht="24" customHeight="1">
      <c r="A63" s="28">
        <v>715</v>
      </c>
      <c r="B63" s="28" t="s">
        <v>134</v>
      </c>
      <c r="C63" s="51" t="s">
        <v>135</v>
      </c>
      <c r="D63" s="40">
        <f t="shared" ref="D63:K64" si="31">D64</f>
        <v>50000</v>
      </c>
      <c r="E63" s="40">
        <f t="shared" si="31"/>
        <v>18600</v>
      </c>
      <c r="F63" s="40">
        <f t="shared" si="31"/>
        <v>0</v>
      </c>
      <c r="G63" s="40">
        <f t="shared" si="31"/>
        <v>50000</v>
      </c>
      <c r="H63" s="40">
        <f t="shared" si="31"/>
        <v>0</v>
      </c>
      <c r="I63" s="40">
        <f t="shared" si="31"/>
        <v>0</v>
      </c>
      <c r="J63" s="41">
        <f t="shared" si="31"/>
        <v>0</v>
      </c>
      <c r="K63" s="42">
        <f t="shared" si="31"/>
        <v>50000</v>
      </c>
      <c r="L63" s="35"/>
      <c r="M63" s="43">
        <f>M64</f>
        <v>60000</v>
      </c>
      <c r="N63" s="35"/>
      <c r="O63" s="43">
        <f t="shared" si="14"/>
        <v>60000</v>
      </c>
      <c r="P63" s="37"/>
      <c r="Q63" s="43">
        <f t="shared" si="15"/>
        <v>60000</v>
      </c>
      <c r="R63" s="37"/>
      <c r="S63" s="43">
        <f t="shared" si="16"/>
        <v>60000</v>
      </c>
      <c r="T63" s="37"/>
      <c r="U63" s="43">
        <f>U64</f>
        <v>5500</v>
      </c>
      <c r="V63" s="37"/>
      <c r="W63" s="44">
        <f t="shared" si="17"/>
        <v>5500</v>
      </c>
      <c r="X63" s="27"/>
      <c r="Y63" s="43">
        <f>Y64</f>
        <v>5500</v>
      </c>
      <c r="Z63" s="27"/>
      <c r="AA63" s="43">
        <f>AA64</f>
        <v>5500</v>
      </c>
      <c r="AB63" s="27"/>
      <c r="AC63" s="43">
        <f>AC64</f>
        <v>5500</v>
      </c>
      <c r="AD63" s="27"/>
      <c r="AE63" s="43">
        <f>AE64</f>
        <v>5500</v>
      </c>
      <c r="AF63" s="27"/>
      <c r="AG63" s="43">
        <f>AG64</f>
        <v>5500</v>
      </c>
    </row>
    <row r="64" spans="1:33" ht="36" customHeight="1">
      <c r="A64" s="28">
        <v>715</v>
      </c>
      <c r="B64" s="28" t="s">
        <v>136</v>
      </c>
      <c r="C64" s="51" t="s">
        <v>137</v>
      </c>
      <c r="D64" s="40">
        <f t="shared" si="31"/>
        <v>50000</v>
      </c>
      <c r="E64" s="40">
        <f t="shared" si="31"/>
        <v>18600</v>
      </c>
      <c r="F64" s="40">
        <f t="shared" si="31"/>
        <v>0</v>
      </c>
      <c r="G64" s="40">
        <f t="shared" si="31"/>
        <v>50000</v>
      </c>
      <c r="H64" s="40">
        <f t="shared" si="31"/>
        <v>0</v>
      </c>
      <c r="I64" s="40">
        <f t="shared" si="31"/>
        <v>0</v>
      </c>
      <c r="J64" s="41">
        <f t="shared" si="31"/>
        <v>0</v>
      </c>
      <c r="K64" s="42">
        <f t="shared" si="31"/>
        <v>50000</v>
      </c>
      <c r="L64" s="35"/>
      <c r="M64" s="43">
        <f>M65</f>
        <v>60000</v>
      </c>
      <c r="N64" s="35"/>
      <c r="O64" s="43">
        <f t="shared" si="14"/>
        <v>60000</v>
      </c>
      <c r="P64" s="37"/>
      <c r="Q64" s="43">
        <f t="shared" si="15"/>
        <v>60000</v>
      </c>
      <c r="R64" s="37"/>
      <c r="S64" s="43">
        <f t="shared" si="16"/>
        <v>60000</v>
      </c>
      <c r="T64" s="37"/>
      <c r="U64" s="43">
        <f>U65</f>
        <v>5500</v>
      </c>
      <c r="V64" s="37"/>
      <c r="W64" s="44">
        <f t="shared" si="17"/>
        <v>5500</v>
      </c>
      <c r="X64" s="27"/>
      <c r="Y64" s="43">
        <f>Y65</f>
        <v>5500</v>
      </c>
      <c r="Z64" s="27"/>
      <c r="AA64" s="43">
        <f>AA65</f>
        <v>5500</v>
      </c>
      <c r="AB64" s="27"/>
      <c r="AC64" s="43">
        <f>AC65</f>
        <v>5500</v>
      </c>
      <c r="AD64" s="27"/>
      <c r="AE64" s="43">
        <f>AE65</f>
        <v>5500</v>
      </c>
      <c r="AF64" s="27"/>
      <c r="AG64" s="43">
        <f>AG65</f>
        <v>5500</v>
      </c>
    </row>
    <row r="65" spans="1:33" ht="51.75" customHeight="1">
      <c r="A65" s="28">
        <v>715</v>
      </c>
      <c r="B65" s="28" t="s">
        <v>138</v>
      </c>
      <c r="C65" s="51" t="s">
        <v>139</v>
      </c>
      <c r="D65" s="40">
        <v>50000</v>
      </c>
      <c r="E65" s="49">
        <v>18600</v>
      </c>
      <c r="F65" s="35"/>
      <c r="G65" s="43">
        <f>D65+F65</f>
        <v>50000</v>
      </c>
      <c r="H65" s="35"/>
      <c r="I65" s="43"/>
      <c r="J65" s="46"/>
      <c r="K65" s="47">
        <f>D65+J65</f>
        <v>50000</v>
      </c>
      <c r="L65" s="35"/>
      <c r="M65" s="43">
        <v>60000</v>
      </c>
      <c r="N65" s="35"/>
      <c r="O65" s="43">
        <f t="shared" si="14"/>
        <v>60000</v>
      </c>
      <c r="P65" s="37"/>
      <c r="Q65" s="43">
        <f t="shared" si="15"/>
        <v>60000</v>
      </c>
      <c r="R65" s="37"/>
      <c r="S65" s="43">
        <f t="shared" si="16"/>
        <v>60000</v>
      </c>
      <c r="T65" s="37"/>
      <c r="U65" s="43">
        <v>5500</v>
      </c>
      <c r="V65" s="37"/>
      <c r="W65" s="44">
        <f t="shared" si="17"/>
        <v>5500</v>
      </c>
      <c r="X65" s="58"/>
      <c r="Y65" s="43">
        <v>5500</v>
      </c>
      <c r="Z65" s="58"/>
      <c r="AA65" s="43">
        <v>5500</v>
      </c>
      <c r="AB65" s="58"/>
      <c r="AC65" s="43">
        <v>5500</v>
      </c>
      <c r="AD65" s="58"/>
      <c r="AE65" s="43">
        <v>5500</v>
      </c>
      <c r="AF65" s="58"/>
      <c r="AG65" s="43">
        <v>5500</v>
      </c>
    </row>
    <row r="66" spans="1:33" ht="76.5">
      <c r="A66" s="28">
        <v>715</v>
      </c>
      <c r="B66" s="28" t="s">
        <v>140</v>
      </c>
      <c r="C66" s="51" t="s">
        <v>141</v>
      </c>
      <c r="D66" s="40"/>
      <c r="E66" s="49"/>
      <c r="F66" s="35"/>
      <c r="G66" s="43"/>
      <c r="H66" s="35"/>
      <c r="I66" s="43"/>
      <c r="J66" s="46"/>
      <c r="K66" s="47"/>
      <c r="L66" s="35"/>
      <c r="M66" s="43">
        <v>993000</v>
      </c>
      <c r="N66" s="35"/>
      <c r="O66" s="43">
        <f t="shared" si="14"/>
        <v>993000</v>
      </c>
      <c r="P66" s="37"/>
      <c r="Q66" s="43">
        <f t="shared" si="15"/>
        <v>993000</v>
      </c>
      <c r="R66" s="37"/>
      <c r="S66" s="43">
        <f t="shared" si="16"/>
        <v>993000</v>
      </c>
      <c r="T66" s="37"/>
      <c r="U66" s="43">
        <v>20000</v>
      </c>
      <c r="V66" s="37"/>
      <c r="W66" s="44">
        <f t="shared" si="17"/>
        <v>20000</v>
      </c>
      <c r="X66" s="27"/>
      <c r="Y66" s="43">
        <v>20000</v>
      </c>
      <c r="Z66" s="27"/>
      <c r="AA66" s="43">
        <v>20000</v>
      </c>
      <c r="AB66" s="27"/>
      <c r="AC66" s="43">
        <v>20000</v>
      </c>
      <c r="AD66" s="27"/>
      <c r="AE66" s="43">
        <v>20000</v>
      </c>
      <c r="AF66" s="27"/>
      <c r="AG66" s="43">
        <v>20000</v>
      </c>
    </row>
    <row r="67" spans="1:33" ht="25.5">
      <c r="A67" s="59" t="s">
        <v>142</v>
      </c>
      <c r="B67" s="21" t="s">
        <v>143</v>
      </c>
      <c r="C67" s="31" t="s">
        <v>144</v>
      </c>
      <c r="D67" s="32">
        <f t="shared" ref="D67:K67" si="32">D68</f>
        <v>152000</v>
      </c>
      <c r="E67" s="32">
        <f t="shared" si="32"/>
        <v>0</v>
      </c>
      <c r="F67" s="32">
        <f t="shared" si="32"/>
        <v>0</v>
      </c>
      <c r="G67" s="32">
        <f t="shared" si="32"/>
        <v>152000</v>
      </c>
      <c r="H67" s="32">
        <f t="shared" si="32"/>
        <v>0</v>
      </c>
      <c r="I67" s="32">
        <f t="shared" si="32"/>
        <v>0</v>
      </c>
      <c r="J67" s="33">
        <f t="shared" si="32"/>
        <v>0</v>
      </c>
      <c r="K67" s="34">
        <f t="shared" si="32"/>
        <v>152000</v>
      </c>
      <c r="L67" s="35"/>
      <c r="M67" s="36">
        <f>M68</f>
        <v>52500</v>
      </c>
      <c r="N67" s="35"/>
      <c r="O67" s="43">
        <f t="shared" si="14"/>
        <v>52500</v>
      </c>
      <c r="P67" s="37"/>
      <c r="Q67" s="43">
        <f t="shared" si="15"/>
        <v>52500</v>
      </c>
      <c r="R67" s="37"/>
      <c r="S67" s="43">
        <f t="shared" si="16"/>
        <v>52500</v>
      </c>
      <c r="T67" s="37"/>
      <c r="U67" s="36">
        <f>U68</f>
        <v>15400</v>
      </c>
      <c r="V67" s="37"/>
      <c r="W67" s="44">
        <f t="shared" si="17"/>
        <v>15400</v>
      </c>
      <c r="X67" s="27"/>
      <c r="Y67" s="36">
        <f>Y68</f>
        <v>15400</v>
      </c>
      <c r="Z67" s="27"/>
      <c r="AA67" s="36">
        <f>AA68</f>
        <v>15400</v>
      </c>
      <c r="AB67" s="27"/>
      <c r="AC67" s="36">
        <f>AC68</f>
        <v>15400</v>
      </c>
      <c r="AD67" s="27"/>
      <c r="AE67" s="36">
        <f>AE68</f>
        <v>15400</v>
      </c>
      <c r="AF67" s="27"/>
      <c r="AG67" s="36">
        <f>AG68</f>
        <v>15400</v>
      </c>
    </row>
    <row r="68" spans="1:33" ht="25.5">
      <c r="A68" s="60" t="s">
        <v>142</v>
      </c>
      <c r="B68" s="28" t="s">
        <v>145</v>
      </c>
      <c r="C68" s="51" t="s">
        <v>146</v>
      </c>
      <c r="D68" s="40">
        <f t="shared" ref="D68:K68" si="33">D69+D70+D71+D72+D73</f>
        <v>152000</v>
      </c>
      <c r="E68" s="40">
        <f t="shared" si="33"/>
        <v>0</v>
      </c>
      <c r="F68" s="40">
        <f t="shared" si="33"/>
        <v>0</v>
      </c>
      <c r="G68" s="40">
        <f t="shared" si="33"/>
        <v>152000</v>
      </c>
      <c r="H68" s="40">
        <f t="shared" si="33"/>
        <v>0</v>
      </c>
      <c r="I68" s="40">
        <f t="shared" si="33"/>
        <v>0</v>
      </c>
      <c r="J68" s="41">
        <f t="shared" si="33"/>
        <v>0</v>
      </c>
      <c r="K68" s="42">
        <f t="shared" si="33"/>
        <v>152000</v>
      </c>
      <c r="L68" s="35"/>
      <c r="M68" s="43">
        <f>M69+M70+M71+M72+M73</f>
        <v>52500</v>
      </c>
      <c r="N68" s="35"/>
      <c r="O68" s="43">
        <f t="shared" si="14"/>
        <v>52500</v>
      </c>
      <c r="P68" s="37"/>
      <c r="Q68" s="43">
        <f t="shared" si="15"/>
        <v>52500</v>
      </c>
      <c r="R68" s="37"/>
      <c r="S68" s="43">
        <f t="shared" si="16"/>
        <v>52500</v>
      </c>
      <c r="T68" s="37"/>
      <c r="U68" s="43">
        <f>U69+U71+U72</f>
        <v>15400</v>
      </c>
      <c r="V68" s="37"/>
      <c r="W68" s="44">
        <f t="shared" si="17"/>
        <v>15400</v>
      </c>
      <c r="X68" s="27"/>
      <c r="Y68" s="43">
        <f>Y69+Y71+Y72</f>
        <v>15400</v>
      </c>
      <c r="Z68" s="27"/>
      <c r="AA68" s="43">
        <f>AA69+AA71+AA72</f>
        <v>15400</v>
      </c>
      <c r="AB68" s="27"/>
      <c r="AC68" s="43">
        <f>AC69+AC71+AC72</f>
        <v>15400</v>
      </c>
      <c r="AD68" s="27"/>
      <c r="AE68" s="43">
        <f>AE69+AE71+AE72</f>
        <v>15400</v>
      </c>
      <c r="AF68" s="27"/>
      <c r="AG68" s="43">
        <f>AG69+AG71+AG72</f>
        <v>15400</v>
      </c>
    </row>
    <row r="69" spans="1:33" ht="25.5">
      <c r="A69" s="60" t="s">
        <v>142</v>
      </c>
      <c r="B69" s="28" t="s">
        <v>147</v>
      </c>
      <c r="C69" s="51" t="s">
        <v>148</v>
      </c>
      <c r="D69" s="40">
        <v>50000</v>
      </c>
      <c r="E69" s="45"/>
      <c r="F69" s="35"/>
      <c r="G69" s="43">
        <f>D69+F69</f>
        <v>50000</v>
      </c>
      <c r="H69" s="35"/>
      <c r="I69" s="43"/>
      <c r="J69" s="46"/>
      <c r="K69" s="48">
        <f>D69+J69</f>
        <v>50000</v>
      </c>
      <c r="L69" s="35"/>
      <c r="M69" s="43">
        <v>47500</v>
      </c>
      <c r="N69" s="35"/>
      <c r="O69" s="43">
        <f t="shared" si="14"/>
        <v>47500</v>
      </c>
      <c r="P69" s="37"/>
      <c r="Q69" s="43">
        <f t="shared" si="15"/>
        <v>47500</v>
      </c>
      <c r="R69" s="37"/>
      <c r="S69" s="43">
        <f t="shared" si="16"/>
        <v>47500</v>
      </c>
      <c r="T69" s="37"/>
      <c r="U69" s="43">
        <v>8000</v>
      </c>
      <c r="V69" s="37"/>
      <c r="W69" s="44">
        <f t="shared" si="17"/>
        <v>8000</v>
      </c>
      <c r="X69" s="27"/>
      <c r="Y69" s="43">
        <v>8000</v>
      </c>
      <c r="Z69" s="27"/>
      <c r="AA69" s="43">
        <v>8000</v>
      </c>
      <c r="AB69" s="27"/>
      <c r="AC69" s="43">
        <v>8000</v>
      </c>
      <c r="AD69" s="27"/>
      <c r="AE69" s="43">
        <v>8000</v>
      </c>
      <c r="AF69" s="27"/>
      <c r="AG69" s="43">
        <v>8000</v>
      </c>
    </row>
    <row r="70" spans="1:33" ht="0.75" customHeight="1">
      <c r="A70" s="60" t="s">
        <v>142</v>
      </c>
      <c r="B70" s="28" t="s">
        <v>149</v>
      </c>
      <c r="C70" s="51" t="s">
        <v>150</v>
      </c>
      <c r="D70" s="40">
        <v>0</v>
      </c>
      <c r="E70" s="45"/>
      <c r="F70" s="35"/>
      <c r="G70" s="43">
        <f>D70+F70</f>
        <v>0</v>
      </c>
      <c r="H70" s="35"/>
      <c r="I70" s="43"/>
      <c r="J70" s="46"/>
      <c r="K70" s="48">
        <f>D70+J70</f>
        <v>0</v>
      </c>
      <c r="L70" s="35"/>
      <c r="M70" s="43">
        <f>K70+L70</f>
        <v>0</v>
      </c>
      <c r="N70" s="35"/>
      <c r="O70" s="43">
        <f t="shared" si="14"/>
        <v>0</v>
      </c>
      <c r="P70" s="37"/>
      <c r="Q70" s="43">
        <f t="shared" si="15"/>
        <v>0</v>
      </c>
      <c r="R70" s="37"/>
      <c r="S70" s="43">
        <f t="shared" si="16"/>
        <v>0</v>
      </c>
      <c r="T70" s="37"/>
      <c r="U70" s="43">
        <v>7400</v>
      </c>
      <c r="V70" s="37"/>
      <c r="W70" s="44">
        <f t="shared" si="17"/>
        <v>7400</v>
      </c>
      <c r="X70" s="27"/>
      <c r="Y70" s="43">
        <v>7400</v>
      </c>
      <c r="Z70" s="27"/>
      <c r="AA70" s="43">
        <v>7400</v>
      </c>
      <c r="AB70" s="27"/>
      <c r="AC70" s="43">
        <v>7400</v>
      </c>
      <c r="AD70" s="27"/>
      <c r="AE70" s="43">
        <v>7400</v>
      </c>
      <c r="AF70" s="27"/>
      <c r="AG70" s="43">
        <v>7400</v>
      </c>
    </row>
    <row r="71" spans="1:33" ht="25.5">
      <c r="A71" s="60" t="s">
        <v>142</v>
      </c>
      <c r="B71" s="28" t="s">
        <v>151</v>
      </c>
      <c r="C71" s="51" t="s">
        <v>152</v>
      </c>
      <c r="D71" s="40">
        <v>0</v>
      </c>
      <c r="E71" s="45"/>
      <c r="F71" s="35"/>
      <c r="G71" s="43">
        <f>D71+F71</f>
        <v>0</v>
      </c>
      <c r="H71" s="35"/>
      <c r="I71" s="43"/>
      <c r="J71" s="46"/>
      <c r="K71" s="48">
        <f>D71+J71</f>
        <v>0</v>
      </c>
      <c r="L71" s="35"/>
      <c r="M71" s="43">
        <v>400</v>
      </c>
      <c r="N71" s="35"/>
      <c r="O71" s="43">
        <f t="shared" si="14"/>
        <v>400</v>
      </c>
      <c r="P71" s="37"/>
      <c r="Q71" s="43">
        <f t="shared" si="15"/>
        <v>400</v>
      </c>
      <c r="R71" s="37"/>
      <c r="S71" s="43">
        <f t="shared" si="16"/>
        <v>400</v>
      </c>
      <c r="T71" s="37"/>
      <c r="U71" s="43">
        <v>7400</v>
      </c>
      <c r="V71" s="37"/>
      <c r="W71" s="44">
        <f t="shared" si="17"/>
        <v>7400</v>
      </c>
      <c r="X71" s="27"/>
      <c r="Y71" s="43">
        <v>7400</v>
      </c>
      <c r="Z71" s="27"/>
      <c r="AA71" s="43">
        <v>7400</v>
      </c>
      <c r="AB71" s="27"/>
      <c r="AC71" s="43">
        <v>7400</v>
      </c>
      <c r="AD71" s="27"/>
      <c r="AE71" s="43">
        <v>7400</v>
      </c>
      <c r="AF71" s="27"/>
      <c r="AG71" s="43">
        <v>7400</v>
      </c>
    </row>
    <row r="72" spans="1:33" ht="0.75" customHeight="1">
      <c r="A72" s="60" t="s">
        <v>142</v>
      </c>
      <c r="B72" s="28" t="s">
        <v>153</v>
      </c>
      <c r="C72" s="51" t="s">
        <v>154</v>
      </c>
      <c r="D72" s="40">
        <v>102000</v>
      </c>
      <c r="E72" s="45"/>
      <c r="F72" s="35"/>
      <c r="G72" s="43">
        <f>D72+F72</f>
        <v>102000</v>
      </c>
      <c r="H72" s="35"/>
      <c r="I72" s="43"/>
      <c r="J72" s="46"/>
      <c r="K72" s="48">
        <f>D72+J72</f>
        <v>102000</v>
      </c>
      <c r="L72" s="35"/>
      <c r="M72" s="43">
        <v>4600</v>
      </c>
      <c r="N72" s="35"/>
      <c r="O72" s="43">
        <f t="shared" si="14"/>
        <v>4600</v>
      </c>
      <c r="P72" s="37"/>
      <c r="Q72" s="43">
        <f t="shared" si="15"/>
        <v>4600</v>
      </c>
      <c r="R72" s="37"/>
      <c r="S72" s="43">
        <f t="shared" si="16"/>
        <v>4600</v>
      </c>
      <c r="T72" s="37"/>
      <c r="U72" s="43">
        <v>0</v>
      </c>
      <c r="V72" s="37"/>
      <c r="W72" s="44">
        <f t="shared" si="17"/>
        <v>0</v>
      </c>
      <c r="X72" s="27"/>
      <c r="Y72" s="43">
        <v>0</v>
      </c>
      <c r="Z72" s="27"/>
      <c r="AA72" s="43">
        <v>0</v>
      </c>
      <c r="AB72" s="27"/>
      <c r="AC72" s="43">
        <v>0</v>
      </c>
      <c r="AD72" s="27"/>
      <c r="AE72" s="43">
        <v>0</v>
      </c>
      <c r="AF72" s="27"/>
      <c r="AG72" s="43">
        <v>0</v>
      </c>
    </row>
    <row r="73" spans="1:33" ht="15.75" hidden="1" customHeight="1">
      <c r="A73" s="59"/>
      <c r="B73" s="28" t="s">
        <v>155</v>
      </c>
      <c r="C73" s="61" t="s">
        <v>156</v>
      </c>
      <c r="D73" s="40">
        <v>0</v>
      </c>
      <c r="E73" s="45"/>
      <c r="F73" s="35"/>
      <c r="G73" s="43">
        <f>D73+F73</f>
        <v>0</v>
      </c>
      <c r="H73" s="35"/>
      <c r="I73" s="43"/>
      <c r="J73" s="46"/>
      <c r="K73" s="48">
        <f>D73+J73</f>
        <v>0</v>
      </c>
      <c r="L73" s="35"/>
      <c r="M73" s="43">
        <f>K73+L73</f>
        <v>0</v>
      </c>
      <c r="N73" s="35"/>
      <c r="O73" s="43">
        <f t="shared" si="14"/>
        <v>0</v>
      </c>
      <c r="P73" s="37"/>
      <c r="Q73" s="43">
        <f t="shared" si="15"/>
        <v>0</v>
      </c>
      <c r="R73" s="37"/>
      <c r="S73" s="43">
        <f t="shared" si="16"/>
        <v>0</v>
      </c>
      <c r="T73" s="37"/>
      <c r="U73" s="43">
        <f>S73+T73</f>
        <v>0</v>
      </c>
      <c r="V73" s="37"/>
      <c r="W73" s="44">
        <f t="shared" si="17"/>
        <v>0</v>
      </c>
      <c r="X73" s="27"/>
      <c r="Y73" s="43">
        <f>W73+X73</f>
        <v>0</v>
      </c>
      <c r="Z73" s="27"/>
      <c r="AA73" s="43">
        <f>Y73+Z73</f>
        <v>0</v>
      </c>
      <c r="AB73" s="27"/>
      <c r="AC73" s="43">
        <f>AA73+AB73</f>
        <v>0</v>
      </c>
      <c r="AD73" s="27"/>
      <c r="AE73" s="43">
        <f>AC73+AD73</f>
        <v>0</v>
      </c>
      <c r="AF73" s="27"/>
      <c r="AG73" s="43">
        <f>AE73+AF73</f>
        <v>0</v>
      </c>
    </row>
    <row r="74" spans="1:33" ht="29.25" customHeight="1">
      <c r="A74" s="21">
        <v>715</v>
      </c>
      <c r="B74" s="21" t="s">
        <v>157</v>
      </c>
      <c r="C74" s="31" t="s">
        <v>158</v>
      </c>
      <c r="D74" s="32" t="e">
        <f t="shared" ref="D74:K74" si="34">D85</f>
        <v>#REF!</v>
      </c>
      <c r="E74" s="32" t="e">
        <f t="shared" si="34"/>
        <v>#REF!</v>
      </c>
      <c r="F74" s="32" t="e">
        <f t="shared" si="34"/>
        <v>#REF!</v>
      </c>
      <c r="G74" s="32" t="e">
        <f t="shared" si="34"/>
        <v>#REF!</v>
      </c>
      <c r="H74" s="32" t="e">
        <f t="shared" si="34"/>
        <v>#REF!</v>
      </c>
      <c r="I74" s="32" t="e">
        <f t="shared" si="34"/>
        <v>#REF!</v>
      </c>
      <c r="J74" s="33" t="e">
        <f t="shared" si="34"/>
        <v>#REF!</v>
      </c>
      <c r="K74" s="34" t="e">
        <f t="shared" si="34"/>
        <v>#REF!</v>
      </c>
      <c r="L74" s="35"/>
      <c r="M74" s="36">
        <f>M75+M81</f>
        <v>6024100</v>
      </c>
      <c r="N74" s="35"/>
      <c r="O74" s="43">
        <f t="shared" si="14"/>
        <v>6024100</v>
      </c>
      <c r="P74" s="37"/>
      <c r="Q74" s="43">
        <f t="shared" si="15"/>
        <v>6024100</v>
      </c>
      <c r="R74" s="37"/>
      <c r="S74" s="43">
        <f t="shared" si="16"/>
        <v>6024100</v>
      </c>
      <c r="T74" s="37"/>
      <c r="U74" s="36">
        <f>U75+U81</f>
        <v>6440900</v>
      </c>
      <c r="V74" s="37"/>
      <c r="W74" s="44">
        <f t="shared" si="17"/>
        <v>6440900</v>
      </c>
      <c r="X74" s="27"/>
      <c r="Y74" s="36">
        <f>Y75+Y81</f>
        <v>6440900</v>
      </c>
      <c r="Z74" s="27"/>
      <c r="AA74" s="36">
        <f>AA75+AA81</f>
        <v>6440900</v>
      </c>
      <c r="AB74" s="27"/>
      <c r="AC74" s="36">
        <f>AC75+AC81</f>
        <v>6440900</v>
      </c>
      <c r="AD74" s="27"/>
      <c r="AE74" s="36">
        <f>AE75+AE81</f>
        <v>6440900</v>
      </c>
      <c r="AF74" s="27"/>
      <c r="AG74" s="36">
        <f>AG75+AG81</f>
        <v>6440900</v>
      </c>
    </row>
    <row r="75" spans="1:33" ht="15" customHeight="1">
      <c r="A75" s="28">
        <v>715</v>
      </c>
      <c r="B75" s="28" t="s">
        <v>159</v>
      </c>
      <c r="C75" s="51" t="s">
        <v>160</v>
      </c>
      <c r="D75" s="32" t="e">
        <f>#REF!</f>
        <v>#REF!</v>
      </c>
      <c r="E75" s="62" t="e">
        <f>#REF!</f>
        <v>#REF!</v>
      </c>
      <c r="F75" s="35"/>
      <c r="G75" s="43" t="e">
        <f>D75+F75</f>
        <v>#REF!</v>
      </c>
      <c r="H75" s="35"/>
      <c r="I75" s="43"/>
      <c r="J75" s="46"/>
      <c r="K75" s="47"/>
      <c r="L75" s="35"/>
      <c r="M75" s="43">
        <f>M76</f>
        <v>5276800</v>
      </c>
      <c r="N75" s="35"/>
      <c r="O75" s="43">
        <f t="shared" ref="O75:O77" si="35">M75+N75</f>
        <v>5276800</v>
      </c>
      <c r="P75" s="37"/>
      <c r="Q75" s="43">
        <f t="shared" ref="Q75:Q77" si="36">O75+P75</f>
        <v>5276800</v>
      </c>
      <c r="R75" s="37"/>
      <c r="S75" s="43">
        <f t="shared" ref="S75:S77" si="37">Q75+R75</f>
        <v>5276800</v>
      </c>
      <c r="T75" s="37"/>
      <c r="U75" s="43">
        <f>U76</f>
        <v>5772600</v>
      </c>
      <c r="V75" s="37"/>
      <c r="W75" s="44">
        <f t="shared" ref="W75:W77" si="38">U75+V75</f>
        <v>5772600</v>
      </c>
      <c r="X75" s="27"/>
      <c r="Y75" s="43">
        <f>Y76</f>
        <v>5772600</v>
      </c>
      <c r="Z75" s="27"/>
      <c r="AA75" s="43">
        <f>AA76</f>
        <v>5772600</v>
      </c>
      <c r="AB75" s="27"/>
      <c r="AC75" s="43">
        <f>AC76</f>
        <v>5772600</v>
      </c>
      <c r="AD75" s="27"/>
      <c r="AE75" s="43">
        <f>AE76</f>
        <v>5772600</v>
      </c>
      <c r="AF75" s="27"/>
      <c r="AG75" s="43">
        <f>AG76</f>
        <v>5772600</v>
      </c>
    </row>
    <row r="76" spans="1:33" ht="12.75" customHeight="1">
      <c r="A76" s="28">
        <v>715</v>
      </c>
      <c r="B76" s="28" t="s">
        <v>161</v>
      </c>
      <c r="C76" s="51" t="s">
        <v>162</v>
      </c>
      <c r="D76" s="40"/>
      <c r="E76" s="62"/>
      <c r="F76" s="35"/>
      <c r="G76" s="43">
        <f>D76+F76</f>
        <v>0</v>
      </c>
      <c r="H76" s="35"/>
      <c r="I76" s="43"/>
      <c r="J76" s="46"/>
      <c r="K76" s="47"/>
      <c r="L76" s="35"/>
      <c r="M76" s="43">
        <f>M77</f>
        <v>5276800</v>
      </c>
      <c r="N76" s="35"/>
      <c r="O76" s="43">
        <f t="shared" si="35"/>
        <v>5276800</v>
      </c>
      <c r="P76" s="37"/>
      <c r="Q76" s="43">
        <f t="shared" si="36"/>
        <v>5276800</v>
      </c>
      <c r="R76" s="37"/>
      <c r="S76" s="43">
        <f t="shared" si="37"/>
        <v>5276800</v>
      </c>
      <c r="T76" s="37"/>
      <c r="U76" s="43">
        <f>U77</f>
        <v>5772600</v>
      </c>
      <c r="V76" s="37"/>
      <c r="W76" s="44">
        <f t="shared" si="38"/>
        <v>5772600</v>
      </c>
      <c r="X76" s="27"/>
      <c r="Y76" s="43">
        <f>Y77</f>
        <v>5772600</v>
      </c>
      <c r="Z76" s="27"/>
      <c r="AA76" s="43">
        <f>AA77</f>
        <v>5772600</v>
      </c>
      <c r="AB76" s="27"/>
      <c r="AC76" s="43">
        <f>AC77</f>
        <v>5772600</v>
      </c>
      <c r="AD76" s="27"/>
      <c r="AE76" s="43">
        <f>AE77</f>
        <v>5772600</v>
      </c>
      <c r="AF76" s="27"/>
      <c r="AG76" s="43">
        <f>AG77</f>
        <v>5772600</v>
      </c>
    </row>
    <row r="77" spans="1:33" ht="38.25">
      <c r="A77" s="55">
        <v>715</v>
      </c>
      <c r="B77" s="55" t="s">
        <v>163</v>
      </c>
      <c r="C77" s="53" t="s">
        <v>164</v>
      </c>
      <c r="D77" s="40"/>
      <c r="E77" s="62"/>
      <c r="F77" s="35"/>
      <c r="G77" s="43">
        <f>D77+F77</f>
        <v>0</v>
      </c>
      <c r="H77" s="35"/>
      <c r="I77" s="43"/>
      <c r="J77" s="46"/>
      <c r="K77" s="47"/>
      <c r="L77" s="35"/>
      <c r="M77" s="43">
        <v>5276800</v>
      </c>
      <c r="N77" s="35"/>
      <c r="O77" s="43">
        <f t="shared" si="35"/>
        <v>5276800</v>
      </c>
      <c r="P77" s="37"/>
      <c r="Q77" s="43">
        <f t="shared" si="36"/>
        <v>5276800</v>
      </c>
      <c r="R77" s="37"/>
      <c r="S77" s="43">
        <f t="shared" si="37"/>
        <v>5276800</v>
      </c>
      <c r="T77" s="37"/>
      <c r="U77" s="54">
        <f>U78+U79+U80</f>
        <v>5772600</v>
      </c>
      <c r="V77" s="37"/>
      <c r="W77" s="44">
        <f t="shared" si="38"/>
        <v>5772600</v>
      </c>
      <c r="X77" s="27"/>
      <c r="Y77" s="54">
        <f>Y78+Y79+Y80</f>
        <v>5772600</v>
      </c>
      <c r="Z77" s="27"/>
      <c r="AA77" s="54">
        <f>AA78+AA79+AA80</f>
        <v>5772600</v>
      </c>
      <c r="AB77" s="27"/>
      <c r="AC77" s="54">
        <f>AC78+AC79+AC80</f>
        <v>5772600</v>
      </c>
      <c r="AD77" s="27"/>
      <c r="AE77" s="54">
        <f>AE78+AE79+AE80</f>
        <v>5772600</v>
      </c>
      <c r="AF77" s="27"/>
      <c r="AG77" s="54">
        <f>AG78+AG79+AG80</f>
        <v>5772600</v>
      </c>
    </row>
    <row r="78" spans="1:33" ht="38.25">
      <c r="A78" s="28"/>
      <c r="B78" s="28" t="s">
        <v>165</v>
      </c>
      <c r="C78" s="51" t="s">
        <v>166</v>
      </c>
      <c r="D78" s="40"/>
      <c r="E78" s="62"/>
      <c r="F78" s="35"/>
      <c r="G78" s="43"/>
      <c r="H78" s="35"/>
      <c r="I78" s="43"/>
      <c r="J78" s="46"/>
      <c r="K78" s="47"/>
      <c r="L78" s="35"/>
      <c r="M78" s="43"/>
      <c r="N78" s="35"/>
      <c r="O78" s="43"/>
      <c r="P78" s="37"/>
      <c r="Q78" s="43"/>
      <c r="R78" s="37"/>
      <c r="S78" s="43"/>
      <c r="T78" s="37"/>
      <c r="U78" s="43">
        <v>2300500</v>
      </c>
      <c r="V78" s="37"/>
      <c r="W78" s="44"/>
      <c r="X78" s="27"/>
      <c r="Y78" s="43">
        <v>2300500</v>
      </c>
      <c r="Z78" s="27"/>
      <c r="AA78" s="43">
        <v>2300500</v>
      </c>
      <c r="AB78" s="27"/>
      <c r="AC78" s="43">
        <v>2300500</v>
      </c>
      <c r="AD78" s="27"/>
      <c r="AE78" s="43">
        <v>2300500</v>
      </c>
      <c r="AF78" s="27"/>
      <c r="AG78" s="43">
        <v>2300500</v>
      </c>
    </row>
    <row r="79" spans="1:33" ht="38.25">
      <c r="A79" s="28"/>
      <c r="B79" s="28" t="s">
        <v>167</v>
      </c>
      <c r="C79" s="51" t="s">
        <v>168</v>
      </c>
      <c r="D79" s="40"/>
      <c r="E79" s="62"/>
      <c r="F79" s="35"/>
      <c r="G79" s="43"/>
      <c r="H79" s="35"/>
      <c r="I79" s="43"/>
      <c r="J79" s="46"/>
      <c r="K79" s="47"/>
      <c r="L79" s="35"/>
      <c r="M79" s="43"/>
      <c r="N79" s="35"/>
      <c r="O79" s="43"/>
      <c r="P79" s="37"/>
      <c r="Q79" s="43"/>
      <c r="R79" s="37"/>
      <c r="S79" s="43"/>
      <c r="T79" s="37"/>
      <c r="U79" s="43">
        <v>2496000</v>
      </c>
      <c r="V79" s="37"/>
      <c r="W79" s="44"/>
      <c r="X79" s="27"/>
      <c r="Y79" s="43">
        <v>2496000</v>
      </c>
      <c r="Z79" s="27"/>
      <c r="AA79" s="43">
        <v>2496000</v>
      </c>
      <c r="AB79" s="27"/>
      <c r="AC79" s="43">
        <v>2496000</v>
      </c>
      <c r="AD79" s="27"/>
      <c r="AE79" s="43">
        <v>2496000</v>
      </c>
      <c r="AF79" s="27"/>
      <c r="AG79" s="43">
        <v>2496000</v>
      </c>
    </row>
    <row r="80" spans="1:33" ht="38.25">
      <c r="A80" s="28"/>
      <c r="B80" s="28" t="s">
        <v>169</v>
      </c>
      <c r="C80" s="51" t="s">
        <v>170</v>
      </c>
      <c r="D80" s="40"/>
      <c r="E80" s="62"/>
      <c r="F80" s="35"/>
      <c r="G80" s="43"/>
      <c r="H80" s="35"/>
      <c r="I80" s="43"/>
      <c r="J80" s="46"/>
      <c r="K80" s="47"/>
      <c r="L80" s="35"/>
      <c r="M80" s="43"/>
      <c r="N80" s="35"/>
      <c r="O80" s="43"/>
      <c r="P80" s="37"/>
      <c r="Q80" s="43"/>
      <c r="R80" s="37"/>
      <c r="S80" s="43"/>
      <c r="T80" s="37"/>
      <c r="U80" s="43">
        <v>976100</v>
      </c>
      <c r="V80" s="37"/>
      <c r="W80" s="44"/>
      <c r="X80" s="27"/>
      <c r="Y80" s="43">
        <v>976100</v>
      </c>
      <c r="Z80" s="27"/>
      <c r="AA80" s="43">
        <v>976100</v>
      </c>
      <c r="AB80" s="27"/>
      <c r="AC80" s="43">
        <v>976100</v>
      </c>
      <c r="AD80" s="27"/>
      <c r="AE80" s="43">
        <v>976100</v>
      </c>
      <c r="AF80" s="27"/>
      <c r="AG80" s="43">
        <v>976100</v>
      </c>
    </row>
    <row r="81" spans="1:33" ht="19.5" customHeight="1">
      <c r="A81" s="28">
        <v>715</v>
      </c>
      <c r="B81" s="28" t="s">
        <v>171</v>
      </c>
      <c r="C81" s="63" t="s">
        <v>172</v>
      </c>
      <c r="D81" s="40"/>
      <c r="E81" s="62"/>
      <c r="F81" s="35"/>
      <c r="G81" s="43">
        <f>D81+F81</f>
        <v>0</v>
      </c>
      <c r="H81" s="35"/>
      <c r="I81" s="43"/>
      <c r="J81" s="46"/>
      <c r="K81" s="47"/>
      <c r="L81" s="35"/>
      <c r="M81" s="43">
        <f>M82+M84</f>
        <v>747300</v>
      </c>
      <c r="N81" s="35"/>
      <c r="O81" s="43">
        <f t="shared" ref="O81:O97" si="39">M81+N81</f>
        <v>747300</v>
      </c>
      <c r="P81" s="37"/>
      <c r="Q81" s="43">
        <f t="shared" ref="Q81:Q97" si="40">O81+P81</f>
        <v>747300</v>
      </c>
      <c r="R81" s="37"/>
      <c r="S81" s="43">
        <f t="shared" ref="S81:S97" si="41">Q81+R81</f>
        <v>747300</v>
      </c>
      <c r="T81" s="37"/>
      <c r="U81" s="43">
        <f>U82+U84</f>
        <v>668300</v>
      </c>
      <c r="V81" s="37"/>
      <c r="W81" s="44">
        <f t="shared" ref="W81:W97" si="42">U81+V81</f>
        <v>668300</v>
      </c>
      <c r="X81" s="27"/>
      <c r="Y81" s="43">
        <f>Y82+Y84</f>
        <v>668300</v>
      </c>
      <c r="Z81" s="27"/>
      <c r="AA81" s="43">
        <f>AA82+AA84</f>
        <v>668300</v>
      </c>
      <c r="AB81" s="27"/>
      <c r="AC81" s="43">
        <f>AC82+AC84</f>
        <v>668300</v>
      </c>
      <c r="AD81" s="27"/>
      <c r="AE81" s="43">
        <f>AE82+AE84</f>
        <v>668300</v>
      </c>
      <c r="AF81" s="27"/>
      <c r="AG81" s="43">
        <f>AG82+AG84</f>
        <v>668300</v>
      </c>
    </row>
    <row r="82" spans="1:33" ht="30.75" customHeight="1">
      <c r="A82" s="28">
        <v>715</v>
      </c>
      <c r="B82" s="28" t="s">
        <v>173</v>
      </c>
      <c r="C82" s="51" t="s">
        <v>174</v>
      </c>
      <c r="D82" s="40"/>
      <c r="E82" s="62"/>
      <c r="F82" s="35"/>
      <c r="G82" s="43"/>
      <c r="H82" s="35"/>
      <c r="I82" s="43"/>
      <c r="J82" s="46"/>
      <c r="K82" s="47"/>
      <c r="L82" s="35"/>
      <c r="M82" s="43">
        <f>M83</f>
        <v>447300</v>
      </c>
      <c r="N82" s="35"/>
      <c r="O82" s="43">
        <f t="shared" si="39"/>
        <v>447300</v>
      </c>
      <c r="P82" s="37"/>
      <c r="Q82" s="43">
        <f t="shared" si="40"/>
        <v>447300</v>
      </c>
      <c r="R82" s="37"/>
      <c r="S82" s="43">
        <f t="shared" si="41"/>
        <v>447300</v>
      </c>
      <c r="T82" s="37"/>
      <c r="U82" s="43">
        <f>U83</f>
        <v>368300</v>
      </c>
      <c r="V82" s="37"/>
      <c r="W82" s="44">
        <f t="shared" si="42"/>
        <v>368300</v>
      </c>
      <c r="X82" s="27"/>
      <c r="Y82" s="43">
        <f>Y83</f>
        <v>368300</v>
      </c>
      <c r="Z82" s="27"/>
      <c r="AA82" s="43">
        <f>AA83</f>
        <v>368300</v>
      </c>
      <c r="AB82" s="27"/>
      <c r="AC82" s="43">
        <f>AC83</f>
        <v>368300</v>
      </c>
      <c r="AD82" s="27"/>
      <c r="AE82" s="43">
        <f>AE83</f>
        <v>368300</v>
      </c>
      <c r="AF82" s="27"/>
      <c r="AG82" s="43">
        <f>AG83</f>
        <v>368300</v>
      </c>
    </row>
    <row r="83" spans="1:33" ht="42.75" customHeight="1">
      <c r="A83" s="28">
        <v>715</v>
      </c>
      <c r="B83" s="28" t="s">
        <v>175</v>
      </c>
      <c r="C83" s="51" t="s">
        <v>176</v>
      </c>
      <c r="D83" s="40"/>
      <c r="E83" s="62"/>
      <c r="F83" s="35"/>
      <c r="G83" s="43"/>
      <c r="H83" s="35"/>
      <c r="I83" s="43"/>
      <c r="J83" s="46"/>
      <c r="K83" s="47"/>
      <c r="L83" s="35"/>
      <c r="M83" s="43">
        <v>447300</v>
      </c>
      <c r="N83" s="35"/>
      <c r="O83" s="43">
        <f t="shared" si="39"/>
        <v>447300</v>
      </c>
      <c r="P83" s="37"/>
      <c r="Q83" s="43">
        <f t="shared" si="40"/>
        <v>447300</v>
      </c>
      <c r="R83" s="37"/>
      <c r="S83" s="43">
        <f t="shared" si="41"/>
        <v>447300</v>
      </c>
      <c r="T83" s="37"/>
      <c r="U83" s="43">
        <v>368300</v>
      </c>
      <c r="V83" s="37"/>
      <c r="W83" s="44">
        <f t="shared" si="42"/>
        <v>368300</v>
      </c>
      <c r="X83" s="27"/>
      <c r="Y83" s="43">
        <v>368300</v>
      </c>
      <c r="Z83" s="27"/>
      <c r="AA83" s="43">
        <v>368300</v>
      </c>
      <c r="AB83" s="27"/>
      <c r="AC83" s="43">
        <v>368300</v>
      </c>
      <c r="AD83" s="27"/>
      <c r="AE83" s="43">
        <v>368300</v>
      </c>
      <c r="AF83" s="27"/>
      <c r="AG83" s="43">
        <v>368300</v>
      </c>
    </row>
    <row r="84" spans="1:33" ht="22.5" customHeight="1">
      <c r="A84" s="28">
        <v>715</v>
      </c>
      <c r="B84" s="28" t="s">
        <v>177</v>
      </c>
      <c r="C84" s="51" t="s">
        <v>178</v>
      </c>
      <c r="D84" s="40"/>
      <c r="E84" s="62"/>
      <c r="F84" s="35"/>
      <c r="G84" s="43">
        <f>D84+F84</f>
        <v>0</v>
      </c>
      <c r="H84" s="35"/>
      <c r="I84" s="43"/>
      <c r="J84" s="46"/>
      <c r="K84" s="47"/>
      <c r="L84" s="35"/>
      <c r="M84" s="43">
        <f>M85</f>
        <v>300000</v>
      </c>
      <c r="N84" s="35"/>
      <c r="O84" s="43">
        <f t="shared" si="39"/>
        <v>300000</v>
      </c>
      <c r="P84" s="37"/>
      <c r="Q84" s="43">
        <f t="shared" si="40"/>
        <v>300000</v>
      </c>
      <c r="R84" s="37"/>
      <c r="S84" s="43">
        <f t="shared" si="41"/>
        <v>300000</v>
      </c>
      <c r="T84" s="37"/>
      <c r="U84" s="43">
        <f>U85</f>
        <v>300000</v>
      </c>
      <c r="V84" s="37"/>
      <c r="W84" s="44">
        <f t="shared" si="42"/>
        <v>300000</v>
      </c>
      <c r="X84" s="27"/>
      <c r="Y84" s="43">
        <f>Y85</f>
        <v>300000</v>
      </c>
      <c r="Z84" s="27"/>
      <c r="AA84" s="43">
        <f>AA85</f>
        <v>300000</v>
      </c>
      <c r="AB84" s="27"/>
      <c r="AC84" s="43">
        <f>AC85</f>
        <v>300000</v>
      </c>
      <c r="AD84" s="27"/>
      <c r="AE84" s="43">
        <f>AE85</f>
        <v>300000</v>
      </c>
      <c r="AF84" s="27"/>
      <c r="AG84" s="43">
        <f>AG85</f>
        <v>300000</v>
      </c>
    </row>
    <row r="85" spans="1:33" ht="30" customHeight="1">
      <c r="A85" s="28">
        <v>715</v>
      </c>
      <c r="B85" s="28" t="s">
        <v>179</v>
      </c>
      <c r="C85" s="51" t="s">
        <v>180</v>
      </c>
      <c r="D85" s="40" t="e">
        <f>#REF!+#REF!</f>
        <v>#REF!</v>
      </c>
      <c r="E85" s="40" t="e">
        <f>#REF!+#REF!</f>
        <v>#REF!</v>
      </c>
      <c r="F85" s="40" t="e">
        <f>#REF!+#REF!</f>
        <v>#REF!</v>
      </c>
      <c r="G85" s="40" t="e">
        <f>#REF!+#REF!</f>
        <v>#REF!</v>
      </c>
      <c r="H85" s="40" t="e">
        <f>#REF!+#REF!</f>
        <v>#REF!</v>
      </c>
      <c r="I85" s="40" t="e">
        <f>#REF!+#REF!</f>
        <v>#REF!</v>
      </c>
      <c r="J85" s="41" t="e">
        <f>#REF!+#REF!</f>
        <v>#REF!</v>
      </c>
      <c r="K85" s="42" t="e">
        <f>#REF!+#REF!</f>
        <v>#REF!</v>
      </c>
      <c r="L85" s="35"/>
      <c r="M85" s="43">
        <v>300000</v>
      </c>
      <c r="N85" s="35"/>
      <c r="O85" s="43">
        <f t="shared" si="39"/>
        <v>300000</v>
      </c>
      <c r="P85" s="37"/>
      <c r="Q85" s="43">
        <f t="shared" si="40"/>
        <v>300000</v>
      </c>
      <c r="R85" s="37"/>
      <c r="S85" s="43">
        <f t="shared" si="41"/>
        <v>300000</v>
      </c>
      <c r="T85" s="37"/>
      <c r="U85" s="43">
        <v>300000</v>
      </c>
      <c r="V85" s="37"/>
      <c r="W85" s="44">
        <f t="shared" si="42"/>
        <v>300000</v>
      </c>
      <c r="X85" s="27"/>
      <c r="Y85" s="43">
        <v>300000</v>
      </c>
      <c r="Z85" s="27"/>
      <c r="AA85" s="43">
        <v>300000</v>
      </c>
      <c r="AB85" s="27"/>
      <c r="AC85" s="43">
        <v>300000</v>
      </c>
      <c r="AD85" s="27"/>
      <c r="AE85" s="43">
        <v>300000</v>
      </c>
      <c r="AF85" s="27"/>
      <c r="AG85" s="43">
        <v>300000</v>
      </c>
    </row>
    <row r="86" spans="1:33" ht="29.25" customHeight="1">
      <c r="A86" s="21">
        <v>715</v>
      </c>
      <c r="B86" s="21" t="s">
        <v>181</v>
      </c>
      <c r="C86" s="31" t="s">
        <v>182</v>
      </c>
      <c r="D86" s="32">
        <f t="shared" ref="D86:K86" si="43">D89+D87</f>
        <v>80000</v>
      </c>
      <c r="E86" s="32">
        <f t="shared" si="43"/>
        <v>87000</v>
      </c>
      <c r="F86" s="32">
        <f t="shared" si="43"/>
        <v>0</v>
      </c>
      <c r="G86" s="32">
        <f t="shared" si="43"/>
        <v>80000</v>
      </c>
      <c r="H86" s="32">
        <f t="shared" si="43"/>
        <v>0</v>
      </c>
      <c r="I86" s="32">
        <f t="shared" si="43"/>
        <v>0</v>
      </c>
      <c r="J86" s="33">
        <f t="shared" si="43"/>
        <v>0</v>
      </c>
      <c r="K86" s="34">
        <f t="shared" si="43"/>
        <v>80000</v>
      </c>
      <c r="L86" s="35"/>
      <c r="M86" s="36">
        <f>M87+M89</f>
        <v>90000</v>
      </c>
      <c r="N86" s="35"/>
      <c r="O86" s="43">
        <f t="shared" si="39"/>
        <v>90000</v>
      </c>
      <c r="P86" s="37"/>
      <c r="Q86" s="43">
        <f t="shared" si="40"/>
        <v>90000</v>
      </c>
      <c r="R86" s="37"/>
      <c r="S86" s="43">
        <f t="shared" si="41"/>
        <v>90000</v>
      </c>
      <c r="T86" s="37"/>
      <c r="U86" s="36">
        <f>U87+U89</f>
        <v>125000</v>
      </c>
      <c r="V86" s="37"/>
      <c r="W86" s="44">
        <f t="shared" si="42"/>
        <v>125000</v>
      </c>
      <c r="X86" s="27"/>
      <c r="Y86" s="36">
        <f>Y87+Y89</f>
        <v>125000</v>
      </c>
      <c r="Z86" s="27"/>
      <c r="AA86" s="36">
        <f>AA87+AA89</f>
        <v>125000</v>
      </c>
      <c r="AB86" s="27"/>
      <c r="AC86" s="36">
        <f>AC87+AC89</f>
        <v>125000</v>
      </c>
      <c r="AD86" s="27"/>
      <c r="AE86" s="36">
        <f>AE87+AE89</f>
        <v>125000</v>
      </c>
      <c r="AF86" s="27"/>
      <c r="AG86" s="36">
        <f>AG87+AG89</f>
        <v>125000</v>
      </c>
    </row>
    <row r="87" spans="1:33" ht="81" customHeight="1">
      <c r="A87" s="28">
        <v>715</v>
      </c>
      <c r="B87" s="28" t="s">
        <v>183</v>
      </c>
      <c r="C87" s="51" t="s">
        <v>184</v>
      </c>
      <c r="D87" s="40">
        <f t="shared" ref="D87:K87" si="44">D88</f>
        <v>30000</v>
      </c>
      <c r="E87" s="40">
        <f t="shared" si="44"/>
        <v>77000</v>
      </c>
      <c r="F87" s="40">
        <f t="shared" si="44"/>
        <v>0</v>
      </c>
      <c r="G87" s="40">
        <f t="shared" si="44"/>
        <v>30000</v>
      </c>
      <c r="H87" s="40">
        <f t="shared" si="44"/>
        <v>0</v>
      </c>
      <c r="I87" s="40">
        <f t="shared" si="44"/>
        <v>0</v>
      </c>
      <c r="J87" s="41">
        <f t="shared" si="44"/>
        <v>0</v>
      </c>
      <c r="K87" s="42">
        <f t="shared" si="44"/>
        <v>30000</v>
      </c>
      <c r="L87" s="35"/>
      <c r="M87" s="43">
        <f>M88</f>
        <v>40000</v>
      </c>
      <c r="N87" s="35"/>
      <c r="O87" s="43">
        <f t="shared" si="39"/>
        <v>40000</v>
      </c>
      <c r="P87" s="37"/>
      <c r="Q87" s="43">
        <f t="shared" si="40"/>
        <v>40000</v>
      </c>
      <c r="R87" s="37"/>
      <c r="S87" s="43">
        <f t="shared" si="41"/>
        <v>40000</v>
      </c>
      <c r="T87" s="37"/>
      <c r="U87" s="43">
        <f>U88</f>
        <v>50000</v>
      </c>
      <c r="V87" s="37"/>
      <c r="W87" s="44">
        <f t="shared" si="42"/>
        <v>50000</v>
      </c>
      <c r="X87" s="27"/>
      <c r="Y87" s="43">
        <f>Y88</f>
        <v>50000</v>
      </c>
      <c r="Z87" s="27"/>
      <c r="AA87" s="43">
        <f>AA88</f>
        <v>50000</v>
      </c>
      <c r="AB87" s="27"/>
      <c r="AC87" s="43">
        <f>AC88</f>
        <v>50000</v>
      </c>
      <c r="AD87" s="27"/>
      <c r="AE87" s="43">
        <f>AE88</f>
        <v>50000</v>
      </c>
      <c r="AF87" s="27"/>
      <c r="AG87" s="43">
        <f>AG88</f>
        <v>50000</v>
      </c>
    </row>
    <row r="88" spans="1:33" ht="87.75" customHeight="1">
      <c r="A88" s="28">
        <v>715</v>
      </c>
      <c r="B88" s="64" t="s">
        <v>185</v>
      </c>
      <c r="C88" s="65" t="s">
        <v>186</v>
      </c>
      <c r="D88" s="40">
        <v>30000</v>
      </c>
      <c r="E88" s="49">
        <v>77000</v>
      </c>
      <c r="F88" s="35"/>
      <c r="G88" s="43">
        <f>D88+F88</f>
        <v>30000</v>
      </c>
      <c r="H88" s="35"/>
      <c r="I88" s="43"/>
      <c r="J88" s="46"/>
      <c r="K88" s="47">
        <f>D88+J88</f>
        <v>30000</v>
      </c>
      <c r="L88" s="35"/>
      <c r="M88" s="43">
        <v>40000</v>
      </c>
      <c r="N88" s="35"/>
      <c r="O88" s="43">
        <f t="shared" si="39"/>
        <v>40000</v>
      </c>
      <c r="P88" s="37"/>
      <c r="Q88" s="43">
        <f t="shared" si="40"/>
        <v>40000</v>
      </c>
      <c r="R88" s="37"/>
      <c r="S88" s="43">
        <f t="shared" si="41"/>
        <v>40000</v>
      </c>
      <c r="T88" s="37"/>
      <c r="U88" s="43">
        <v>50000</v>
      </c>
      <c r="V88" s="37"/>
      <c r="W88" s="44">
        <f t="shared" si="42"/>
        <v>50000</v>
      </c>
      <c r="X88" s="27"/>
      <c r="Y88" s="43">
        <v>50000</v>
      </c>
      <c r="Z88" s="27"/>
      <c r="AA88" s="43">
        <v>50000</v>
      </c>
      <c r="AB88" s="27"/>
      <c r="AC88" s="43">
        <v>50000</v>
      </c>
      <c r="AD88" s="27"/>
      <c r="AE88" s="43">
        <v>50000</v>
      </c>
      <c r="AF88" s="27"/>
      <c r="AG88" s="43">
        <v>50000</v>
      </c>
    </row>
    <row r="89" spans="1:33" ht="25.5">
      <c r="A89" s="28">
        <v>715</v>
      </c>
      <c r="B89" s="28" t="s">
        <v>187</v>
      </c>
      <c r="C89" s="51" t="s">
        <v>188</v>
      </c>
      <c r="D89" s="40">
        <f t="shared" ref="D89:K90" si="45">D90</f>
        <v>50000</v>
      </c>
      <c r="E89" s="40">
        <f t="shared" si="45"/>
        <v>10000</v>
      </c>
      <c r="F89" s="40">
        <f t="shared" si="45"/>
        <v>0</v>
      </c>
      <c r="G89" s="40">
        <f t="shared" si="45"/>
        <v>50000</v>
      </c>
      <c r="H89" s="40">
        <f t="shared" si="45"/>
        <v>0</v>
      </c>
      <c r="I89" s="40">
        <f t="shared" si="45"/>
        <v>0</v>
      </c>
      <c r="J89" s="41">
        <f t="shared" si="45"/>
        <v>0</v>
      </c>
      <c r="K89" s="42">
        <f t="shared" si="45"/>
        <v>50000</v>
      </c>
      <c r="L89" s="35"/>
      <c r="M89" s="43">
        <f>M90</f>
        <v>50000</v>
      </c>
      <c r="N89" s="35"/>
      <c r="O89" s="43">
        <f t="shared" si="39"/>
        <v>50000</v>
      </c>
      <c r="P89" s="37"/>
      <c r="Q89" s="43">
        <f t="shared" si="40"/>
        <v>50000</v>
      </c>
      <c r="R89" s="37"/>
      <c r="S89" s="43">
        <f t="shared" si="41"/>
        <v>50000</v>
      </c>
      <c r="T89" s="37"/>
      <c r="U89" s="43">
        <f>U90</f>
        <v>75000</v>
      </c>
      <c r="V89" s="37"/>
      <c r="W89" s="44">
        <f t="shared" si="42"/>
        <v>75000</v>
      </c>
      <c r="X89" s="27"/>
      <c r="Y89" s="43">
        <f>Y90</f>
        <v>75000</v>
      </c>
      <c r="Z89" s="27"/>
      <c r="AA89" s="43">
        <f>AA90</f>
        <v>75000</v>
      </c>
      <c r="AB89" s="27"/>
      <c r="AC89" s="43">
        <f>AC90</f>
        <v>75000</v>
      </c>
      <c r="AD89" s="27"/>
      <c r="AE89" s="43">
        <f>AE90</f>
        <v>75000</v>
      </c>
      <c r="AF89" s="27"/>
      <c r="AG89" s="43">
        <f>AG90</f>
        <v>75000</v>
      </c>
    </row>
    <row r="90" spans="1:33" ht="40.5" customHeight="1">
      <c r="A90" s="28">
        <v>715</v>
      </c>
      <c r="B90" s="28" t="s">
        <v>189</v>
      </c>
      <c r="C90" s="51" t="s">
        <v>190</v>
      </c>
      <c r="D90" s="40">
        <f t="shared" si="45"/>
        <v>50000</v>
      </c>
      <c r="E90" s="40">
        <f t="shared" si="45"/>
        <v>10000</v>
      </c>
      <c r="F90" s="40">
        <f t="shared" si="45"/>
        <v>0</v>
      </c>
      <c r="G90" s="40">
        <f t="shared" si="45"/>
        <v>50000</v>
      </c>
      <c r="H90" s="40">
        <f t="shared" si="45"/>
        <v>0</v>
      </c>
      <c r="I90" s="40">
        <f t="shared" si="45"/>
        <v>0</v>
      </c>
      <c r="J90" s="41">
        <f t="shared" si="45"/>
        <v>0</v>
      </c>
      <c r="K90" s="42">
        <f t="shared" si="45"/>
        <v>50000</v>
      </c>
      <c r="L90" s="35"/>
      <c r="M90" s="43">
        <f>M91</f>
        <v>50000</v>
      </c>
      <c r="N90" s="35"/>
      <c r="O90" s="43">
        <f t="shared" si="39"/>
        <v>50000</v>
      </c>
      <c r="P90" s="37"/>
      <c r="Q90" s="43">
        <f t="shared" si="40"/>
        <v>50000</v>
      </c>
      <c r="R90" s="37"/>
      <c r="S90" s="43">
        <f t="shared" si="41"/>
        <v>50000</v>
      </c>
      <c r="T90" s="37"/>
      <c r="U90" s="43">
        <f>U91</f>
        <v>75000</v>
      </c>
      <c r="V90" s="37"/>
      <c r="W90" s="44">
        <f t="shared" si="42"/>
        <v>75000</v>
      </c>
      <c r="X90" s="27"/>
      <c r="Y90" s="43">
        <f>Y91</f>
        <v>75000</v>
      </c>
      <c r="Z90" s="27"/>
      <c r="AA90" s="43">
        <f>AA91</f>
        <v>75000</v>
      </c>
      <c r="AB90" s="27"/>
      <c r="AC90" s="43">
        <f>AC91</f>
        <v>75000</v>
      </c>
      <c r="AD90" s="27"/>
      <c r="AE90" s="43">
        <f>AE91</f>
        <v>75000</v>
      </c>
      <c r="AF90" s="27"/>
      <c r="AG90" s="43">
        <f>AG91</f>
        <v>75000</v>
      </c>
    </row>
    <row r="91" spans="1:33" ht="51.75" customHeight="1">
      <c r="A91" s="28">
        <v>715</v>
      </c>
      <c r="B91" s="28" t="s">
        <v>191</v>
      </c>
      <c r="C91" s="51" t="s">
        <v>192</v>
      </c>
      <c r="D91" s="40">
        <v>50000</v>
      </c>
      <c r="E91" s="49">
        <v>10000</v>
      </c>
      <c r="F91" s="35"/>
      <c r="G91" s="43">
        <f>D91+F91</f>
        <v>50000</v>
      </c>
      <c r="H91" s="35"/>
      <c r="I91" s="43"/>
      <c r="J91" s="46"/>
      <c r="K91" s="47">
        <f>D91+J91</f>
        <v>50000</v>
      </c>
      <c r="L91" s="35"/>
      <c r="M91" s="43">
        <v>50000</v>
      </c>
      <c r="N91" s="35"/>
      <c r="O91" s="43">
        <f t="shared" si="39"/>
        <v>50000</v>
      </c>
      <c r="P91" s="37"/>
      <c r="Q91" s="43">
        <f t="shared" si="40"/>
        <v>50000</v>
      </c>
      <c r="R91" s="37"/>
      <c r="S91" s="43">
        <f t="shared" si="41"/>
        <v>50000</v>
      </c>
      <c r="T91" s="37"/>
      <c r="U91" s="43">
        <v>75000</v>
      </c>
      <c r="V91" s="37"/>
      <c r="W91" s="44">
        <f t="shared" si="42"/>
        <v>75000</v>
      </c>
      <c r="X91" s="27"/>
      <c r="Y91" s="43">
        <v>75000</v>
      </c>
      <c r="Z91" s="27"/>
      <c r="AA91" s="43">
        <v>75000</v>
      </c>
      <c r="AB91" s="27"/>
      <c r="AC91" s="43">
        <v>75000</v>
      </c>
      <c r="AD91" s="27"/>
      <c r="AE91" s="43">
        <v>75000</v>
      </c>
      <c r="AF91" s="27"/>
      <c r="AG91" s="43">
        <v>75000</v>
      </c>
    </row>
    <row r="92" spans="1:33" ht="25.5" hidden="1" customHeight="1">
      <c r="A92" s="28"/>
      <c r="B92" s="28" t="s">
        <v>193</v>
      </c>
      <c r="C92" s="51" t="s">
        <v>194</v>
      </c>
      <c r="D92" s="40"/>
      <c r="E92" s="45"/>
      <c r="F92" s="35"/>
      <c r="G92" s="43">
        <f>D92+F92</f>
        <v>0</v>
      </c>
      <c r="H92" s="35"/>
      <c r="I92" s="43">
        <f>G92+H92</f>
        <v>0</v>
      </c>
      <c r="J92" s="46"/>
      <c r="K92" s="47"/>
      <c r="L92" s="35"/>
      <c r="M92" s="43">
        <f>K92+L92</f>
        <v>0</v>
      </c>
      <c r="N92" s="35"/>
      <c r="O92" s="43">
        <f t="shared" si="39"/>
        <v>0</v>
      </c>
      <c r="P92" s="37"/>
      <c r="Q92" s="43">
        <f t="shared" si="40"/>
        <v>0</v>
      </c>
      <c r="R92" s="37"/>
      <c r="S92" s="43">
        <f t="shared" si="41"/>
        <v>0</v>
      </c>
      <c r="T92" s="37"/>
      <c r="U92" s="43">
        <f>S92+T92</f>
        <v>0</v>
      </c>
      <c r="V92" s="37"/>
      <c r="W92" s="44">
        <f t="shared" si="42"/>
        <v>0</v>
      </c>
      <c r="X92" s="27"/>
      <c r="Y92" s="43">
        <f>W92+X92</f>
        <v>0</v>
      </c>
      <c r="Z92" s="27"/>
      <c r="AA92" s="43">
        <f>Y92+Z92</f>
        <v>0</v>
      </c>
      <c r="AB92" s="27"/>
      <c r="AC92" s="43">
        <f>AA92+AB92</f>
        <v>0</v>
      </c>
      <c r="AD92" s="27"/>
      <c r="AE92" s="43">
        <f>AC92+AD92</f>
        <v>0</v>
      </c>
      <c r="AF92" s="27"/>
      <c r="AG92" s="43">
        <f>AE92+AF92</f>
        <v>0</v>
      </c>
    </row>
    <row r="93" spans="1:33" ht="22.5" hidden="1" customHeight="1">
      <c r="A93" s="28"/>
      <c r="B93" s="28" t="s">
        <v>195</v>
      </c>
      <c r="C93" s="51" t="s">
        <v>196</v>
      </c>
      <c r="D93" s="40"/>
      <c r="E93" s="45"/>
      <c r="F93" s="35"/>
      <c r="G93" s="43">
        <f>D93+F93</f>
        <v>0</v>
      </c>
      <c r="H93" s="35"/>
      <c r="I93" s="43">
        <f>G93+H93</f>
        <v>0</v>
      </c>
      <c r="J93" s="46"/>
      <c r="K93" s="47"/>
      <c r="L93" s="35"/>
      <c r="M93" s="43">
        <f>K93+L93</f>
        <v>0</v>
      </c>
      <c r="N93" s="35"/>
      <c r="O93" s="43">
        <f t="shared" si="39"/>
        <v>0</v>
      </c>
      <c r="P93" s="37"/>
      <c r="Q93" s="43">
        <f t="shared" si="40"/>
        <v>0</v>
      </c>
      <c r="R93" s="37"/>
      <c r="S93" s="43">
        <f t="shared" si="41"/>
        <v>0</v>
      </c>
      <c r="T93" s="37"/>
      <c r="U93" s="43">
        <f>S93+T93</f>
        <v>0</v>
      </c>
      <c r="V93" s="37"/>
      <c r="W93" s="44">
        <f t="shared" si="42"/>
        <v>0</v>
      </c>
      <c r="X93" s="27"/>
      <c r="Y93" s="43">
        <f>W93+X93</f>
        <v>0</v>
      </c>
      <c r="Z93" s="27"/>
      <c r="AA93" s="43">
        <f>Y93+Z93</f>
        <v>0</v>
      </c>
      <c r="AB93" s="27"/>
      <c r="AC93" s="43">
        <f>AA93+AB93</f>
        <v>0</v>
      </c>
      <c r="AD93" s="27"/>
      <c r="AE93" s="43">
        <f>AC93+AD93</f>
        <v>0</v>
      </c>
      <c r="AF93" s="27"/>
      <c r="AG93" s="43">
        <f>AE93+AF93</f>
        <v>0</v>
      </c>
    </row>
    <row r="94" spans="1:33" ht="19.5" customHeight="1">
      <c r="A94" s="21"/>
      <c r="B94" s="21" t="s">
        <v>197</v>
      </c>
      <c r="C94" s="31" t="s">
        <v>198</v>
      </c>
      <c r="D94" s="32" t="e">
        <f>D95+D96+D97+D99+#REF!+D106+#REF!+D121</f>
        <v>#REF!</v>
      </c>
      <c r="E94" s="32" t="e">
        <f>E95+E96+E97+E99+#REF!+E106+#REF!+E121</f>
        <v>#REF!</v>
      </c>
      <c r="F94" s="32" t="e">
        <f>F95+F96+F97+F99+#REF!+F106+#REF!+F121</f>
        <v>#REF!</v>
      </c>
      <c r="G94" s="32" t="e">
        <f>G95+G96+G97+G99+#REF!+G106+#REF!+G121</f>
        <v>#REF!</v>
      </c>
      <c r="H94" s="32" t="e">
        <f>H95+H96+H97+H99+#REF!+H106+#REF!+H121</f>
        <v>#REF!</v>
      </c>
      <c r="I94" s="32" t="e">
        <f>I95+I96+I97+I99+#REF!+I106+#REF!+I121</f>
        <v>#REF!</v>
      </c>
      <c r="J94" s="33" t="e">
        <f>J95+J96+J97+J99+#REF!+J106+#REF!+J121</f>
        <v>#REF!</v>
      </c>
      <c r="K94" s="34" t="e">
        <f>K95+K96+K97+K99+#REF!+K106+#REF!+K121</f>
        <v>#REF!</v>
      </c>
      <c r="L94" s="35"/>
      <c r="M94" s="36">
        <f>M95+M97+M106+M114+M117+M119+M121</f>
        <v>1417600</v>
      </c>
      <c r="N94" s="35"/>
      <c r="O94" s="43">
        <f t="shared" si="39"/>
        <v>1417600</v>
      </c>
      <c r="P94" s="37"/>
      <c r="Q94" s="43">
        <f t="shared" si="40"/>
        <v>1417600</v>
      </c>
      <c r="R94" s="37"/>
      <c r="S94" s="43">
        <f t="shared" si="41"/>
        <v>1417600</v>
      </c>
      <c r="T94" s="37"/>
      <c r="U94" s="36">
        <f>U95+U97+U100+U104+U102+U106+U108+U110+U112+U114+U117+U119+U121</f>
        <v>1451500</v>
      </c>
      <c r="V94" s="37"/>
      <c r="W94" s="44">
        <f t="shared" si="42"/>
        <v>1451500</v>
      </c>
      <c r="X94" s="27"/>
      <c r="Y94" s="36">
        <f>Y95+Y97+Y100+Y104+Y102+Y106+Y108+Y110+Y112+Y114+Y117+Y119+Y121</f>
        <v>1451500</v>
      </c>
      <c r="Z94" s="27"/>
      <c r="AA94" s="36">
        <f>AA95+AA97+AA100+AA104+AA102+AA106+AA108+AA110+AA112+AA114+AA117+AA119+AA121</f>
        <v>1451500</v>
      </c>
      <c r="AB94" s="27"/>
      <c r="AC94" s="36">
        <f>AC95+AC97+AC100+AC104+AC102+AC106+AC108+AC110+AC112+AC114+AC117+AC119+AC121</f>
        <v>1451500</v>
      </c>
      <c r="AD94" s="27"/>
      <c r="AE94" s="36">
        <f>AE95+AE97+AE100+AE104+AE102+AE106+AE108+AE110+AE112+AE114+AE117+AE119+AE121</f>
        <v>1451500</v>
      </c>
      <c r="AF94" s="27"/>
      <c r="AG94" s="36">
        <f>AG95+AG97+AG100+AG104+AG102+AG106+AG108+AG110+AG112+AG114+AG117+AG119+AG121</f>
        <v>1451500</v>
      </c>
    </row>
    <row r="95" spans="1:33" ht="55.5" customHeight="1">
      <c r="A95" s="55">
        <v>715</v>
      </c>
      <c r="B95" s="55" t="s">
        <v>199</v>
      </c>
      <c r="C95" s="53" t="s">
        <v>200</v>
      </c>
      <c r="D95" s="40">
        <v>100000</v>
      </c>
      <c r="E95" s="32"/>
      <c r="F95" s="32"/>
      <c r="G95" s="32"/>
      <c r="H95" s="32"/>
      <c r="I95" s="32"/>
      <c r="J95" s="46"/>
      <c r="K95" s="48">
        <f>D95+J95</f>
        <v>100000</v>
      </c>
      <c r="L95" s="35"/>
      <c r="M95" s="54">
        <f>M96</f>
        <v>24000</v>
      </c>
      <c r="N95" s="35"/>
      <c r="O95" s="43">
        <f t="shared" si="39"/>
        <v>24000</v>
      </c>
      <c r="P95" s="37"/>
      <c r="Q95" s="43">
        <f t="shared" si="40"/>
        <v>24000</v>
      </c>
      <c r="R95" s="37"/>
      <c r="S95" s="43">
        <f t="shared" si="41"/>
        <v>24000</v>
      </c>
      <c r="T95" s="37"/>
      <c r="U95" s="54">
        <f>U96</f>
        <v>30000</v>
      </c>
      <c r="V95" s="37"/>
      <c r="W95" s="44">
        <f t="shared" si="42"/>
        <v>30000</v>
      </c>
      <c r="X95" s="27"/>
      <c r="Y95" s="54">
        <f>Y96</f>
        <v>30000</v>
      </c>
      <c r="Z95" s="27"/>
      <c r="AA95" s="54">
        <f>AA96</f>
        <v>30000</v>
      </c>
      <c r="AB95" s="27"/>
      <c r="AC95" s="54">
        <f>AC96</f>
        <v>30000</v>
      </c>
      <c r="AD95" s="27"/>
      <c r="AE95" s="54">
        <f>AE96</f>
        <v>30000</v>
      </c>
      <c r="AF95" s="27"/>
      <c r="AG95" s="54">
        <f>AG96</f>
        <v>30000</v>
      </c>
    </row>
    <row r="96" spans="1:33" ht="61.5" customHeight="1">
      <c r="A96" s="28">
        <v>715</v>
      </c>
      <c r="B96" s="28" t="s">
        <v>201</v>
      </c>
      <c r="C96" s="51" t="s">
        <v>202</v>
      </c>
      <c r="D96" s="40">
        <v>5000</v>
      </c>
      <c r="E96" s="32"/>
      <c r="F96" s="32"/>
      <c r="G96" s="32"/>
      <c r="H96" s="32"/>
      <c r="I96" s="32"/>
      <c r="J96" s="46"/>
      <c r="K96" s="48">
        <f>D96+J96</f>
        <v>5000</v>
      </c>
      <c r="L96" s="35"/>
      <c r="M96" s="43">
        <v>24000</v>
      </c>
      <c r="N96" s="35"/>
      <c r="O96" s="43">
        <f t="shared" si="39"/>
        <v>24000</v>
      </c>
      <c r="P96" s="37"/>
      <c r="Q96" s="43">
        <f t="shared" si="40"/>
        <v>24000</v>
      </c>
      <c r="R96" s="37"/>
      <c r="S96" s="43">
        <f t="shared" si="41"/>
        <v>24000</v>
      </c>
      <c r="T96" s="37"/>
      <c r="U96" s="43">
        <v>30000</v>
      </c>
      <c r="V96" s="37"/>
      <c r="W96" s="44">
        <f t="shared" si="42"/>
        <v>30000</v>
      </c>
      <c r="X96" s="27"/>
      <c r="Y96" s="43">
        <v>30000</v>
      </c>
      <c r="Z96" s="27"/>
      <c r="AA96" s="43">
        <v>30000</v>
      </c>
      <c r="AB96" s="27"/>
      <c r="AC96" s="43">
        <v>30000</v>
      </c>
      <c r="AD96" s="27"/>
      <c r="AE96" s="43">
        <v>30000</v>
      </c>
      <c r="AF96" s="27"/>
      <c r="AG96" s="43">
        <v>30000</v>
      </c>
    </row>
    <row r="97" spans="1:33" ht="74.25" customHeight="1">
      <c r="A97" s="28">
        <v>715</v>
      </c>
      <c r="B97" s="55" t="s">
        <v>203</v>
      </c>
      <c r="C97" s="53" t="s">
        <v>204</v>
      </c>
      <c r="D97" s="40">
        <v>5000</v>
      </c>
      <c r="E97" s="49">
        <v>-20000</v>
      </c>
      <c r="F97" s="35"/>
      <c r="G97" s="43">
        <f>D97+F97</f>
        <v>5000</v>
      </c>
      <c r="H97" s="35"/>
      <c r="I97" s="43"/>
      <c r="J97" s="46"/>
      <c r="K97" s="48">
        <f>D97+J97</f>
        <v>5000</v>
      </c>
      <c r="L97" s="35"/>
      <c r="M97" s="54">
        <f>M99</f>
        <v>3000</v>
      </c>
      <c r="N97" s="35"/>
      <c r="O97" s="43">
        <f t="shared" si="39"/>
        <v>3000</v>
      </c>
      <c r="P97" s="37"/>
      <c r="Q97" s="43">
        <f t="shared" si="40"/>
        <v>3000</v>
      </c>
      <c r="R97" s="37"/>
      <c r="S97" s="43">
        <f t="shared" si="41"/>
        <v>3000</v>
      </c>
      <c r="T97" s="37"/>
      <c r="U97" s="54">
        <f>U98+U99</f>
        <v>25000</v>
      </c>
      <c r="V97" s="37"/>
      <c r="W97" s="44">
        <f t="shared" si="42"/>
        <v>25000</v>
      </c>
      <c r="X97" s="27"/>
      <c r="Y97" s="54">
        <f>Y98+Y99</f>
        <v>25000</v>
      </c>
      <c r="Z97" s="27"/>
      <c r="AA97" s="54">
        <f>AA98+AA99</f>
        <v>25000</v>
      </c>
      <c r="AB97" s="27"/>
      <c r="AC97" s="54">
        <f>AC98+AC99</f>
        <v>25000</v>
      </c>
      <c r="AD97" s="27"/>
      <c r="AE97" s="54">
        <f>AE98+AE99</f>
        <v>25000</v>
      </c>
      <c r="AF97" s="27"/>
      <c r="AG97" s="54">
        <f>AG98+AG99</f>
        <v>25000</v>
      </c>
    </row>
    <row r="98" spans="1:33" ht="87.75" customHeight="1">
      <c r="A98" s="28">
        <v>715</v>
      </c>
      <c r="B98" s="28" t="s">
        <v>205</v>
      </c>
      <c r="C98" s="51" t="s">
        <v>206</v>
      </c>
      <c r="D98" s="40"/>
      <c r="E98" s="49"/>
      <c r="F98" s="35"/>
      <c r="G98" s="43"/>
      <c r="H98" s="35"/>
      <c r="I98" s="43"/>
      <c r="J98" s="46"/>
      <c r="K98" s="48"/>
      <c r="L98" s="35"/>
      <c r="M98" s="54"/>
      <c r="N98" s="35"/>
      <c r="O98" s="43"/>
      <c r="P98" s="37"/>
      <c r="Q98" s="43"/>
      <c r="R98" s="37"/>
      <c r="S98" s="43"/>
      <c r="T98" s="37"/>
      <c r="U98" s="43">
        <v>25000</v>
      </c>
      <c r="V98" s="37"/>
      <c r="W98" s="44"/>
      <c r="X98" s="27"/>
      <c r="Y98" s="43">
        <v>25000</v>
      </c>
      <c r="Z98" s="27"/>
      <c r="AA98" s="43">
        <v>25000</v>
      </c>
      <c r="AB98" s="27"/>
      <c r="AC98" s="43">
        <v>25000</v>
      </c>
      <c r="AD98" s="27"/>
      <c r="AE98" s="43">
        <v>25000</v>
      </c>
      <c r="AF98" s="27"/>
      <c r="AG98" s="43">
        <v>25000</v>
      </c>
    </row>
    <row r="99" spans="1:33" ht="89.25" hidden="1">
      <c r="A99" s="28">
        <v>715</v>
      </c>
      <c r="B99" s="28" t="s">
        <v>207</v>
      </c>
      <c r="C99" s="51" t="s">
        <v>208</v>
      </c>
      <c r="D99" s="40">
        <v>10000</v>
      </c>
      <c r="E99" s="49"/>
      <c r="F99" s="35"/>
      <c r="G99" s="43"/>
      <c r="H99" s="35"/>
      <c r="I99" s="43"/>
      <c r="J99" s="46"/>
      <c r="K99" s="48">
        <f>D99+J99</f>
        <v>10000</v>
      </c>
      <c r="L99" s="35"/>
      <c r="M99" s="43">
        <v>3000</v>
      </c>
      <c r="N99" s="35"/>
      <c r="O99" s="43">
        <f>M99+N99</f>
        <v>3000</v>
      </c>
      <c r="P99" s="37"/>
      <c r="Q99" s="43">
        <f>O99+P99</f>
        <v>3000</v>
      </c>
      <c r="R99" s="37"/>
      <c r="S99" s="43">
        <f>Q99+R99</f>
        <v>3000</v>
      </c>
      <c r="T99" s="37"/>
      <c r="U99" s="43">
        <v>0</v>
      </c>
      <c r="V99" s="37"/>
      <c r="W99" s="44">
        <f>U99+V99</f>
        <v>0</v>
      </c>
      <c r="X99" s="27"/>
      <c r="Y99" s="43">
        <v>0</v>
      </c>
      <c r="Z99" s="27"/>
      <c r="AA99" s="43">
        <v>0</v>
      </c>
      <c r="AB99" s="27"/>
      <c r="AC99" s="43">
        <v>0</v>
      </c>
      <c r="AD99" s="27"/>
      <c r="AE99" s="43">
        <v>0</v>
      </c>
      <c r="AF99" s="27"/>
      <c r="AG99" s="43">
        <v>0</v>
      </c>
    </row>
    <row r="100" spans="1:33" ht="63.75">
      <c r="A100" s="28">
        <v>886</v>
      </c>
      <c r="B100" s="55" t="s">
        <v>209</v>
      </c>
      <c r="C100" s="53" t="s">
        <v>210</v>
      </c>
      <c r="D100" s="40"/>
      <c r="E100" s="49"/>
      <c r="F100" s="35"/>
      <c r="G100" s="43"/>
      <c r="H100" s="35"/>
      <c r="I100" s="43"/>
      <c r="J100" s="46"/>
      <c r="K100" s="48"/>
      <c r="L100" s="35"/>
      <c r="M100" s="43"/>
      <c r="N100" s="35"/>
      <c r="O100" s="43"/>
      <c r="P100" s="37"/>
      <c r="Q100" s="43"/>
      <c r="R100" s="37"/>
      <c r="S100" s="43"/>
      <c r="T100" s="37"/>
      <c r="U100" s="54">
        <f>U101</f>
        <v>9000</v>
      </c>
      <c r="V100" s="37"/>
      <c r="W100" s="44"/>
      <c r="X100" s="27"/>
      <c r="Y100" s="54">
        <f>Y101</f>
        <v>9000</v>
      </c>
      <c r="Z100" s="27"/>
      <c r="AA100" s="54">
        <f>AA101</f>
        <v>9000</v>
      </c>
      <c r="AB100" s="27"/>
      <c r="AC100" s="54">
        <f>AC101</f>
        <v>9000</v>
      </c>
      <c r="AD100" s="27"/>
      <c r="AE100" s="54">
        <f>AE101</f>
        <v>9000</v>
      </c>
      <c r="AF100" s="27"/>
      <c r="AG100" s="54">
        <f>AG101</f>
        <v>9000</v>
      </c>
    </row>
    <row r="101" spans="1:33" ht="79.5" customHeight="1">
      <c r="A101" s="28">
        <v>886</v>
      </c>
      <c r="B101" s="28" t="s">
        <v>211</v>
      </c>
      <c r="C101" s="51" t="s">
        <v>212</v>
      </c>
      <c r="D101" s="40"/>
      <c r="E101" s="49"/>
      <c r="F101" s="35"/>
      <c r="G101" s="43"/>
      <c r="H101" s="35"/>
      <c r="I101" s="43"/>
      <c r="J101" s="46"/>
      <c r="K101" s="48"/>
      <c r="L101" s="35"/>
      <c r="M101" s="43"/>
      <c r="N101" s="35"/>
      <c r="O101" s="43"/>
      <c r="P101" s="37"/>
      <c r="Q101" s="43"/>
      <c r="R101" s="37"/>
      <c r="S101" s="43"/>
      <c r="T101" s="37"/>
      <c r="U101" s="43">
        <v>9000</v>
      </c>
      <c r="V101" s="37"/>
      <c r="W101" s="44"/>
      <c r="X101" s="27"/>
      <c r="Y101" s="43">
        <v>9000</v>
      </c>
      <c r="Z101" s="27"/>
      <c r="AA101" s="43">
        <v>9000</v>
      </c>
      <c r="AB101" s="27"/>
      <c r="AC101" s="43">
        <v>9000</v>
      </c>
      <c r="AD101" s="27"/>
      <c r="AE101" s="43">
        <v>9000</v>
      </c>
      <c r="AF101" s="27"/>
      <c r="AG101" s="43">
        <v>9000</v>
      </c>
    </row>
    <row r="102" spans="1:33" ht="63.75">
      <c r="A102" s="28">
        <v>886</v>
      </c>
      <c r="B102" s="55" t="s">
        <v>213</v>
      </c>
      <c r="C102" s="53" t="s">
        <v>214</v>
      </c>
      <c r="D102" s="40"/>
      <c r="E102" s="49"/>
      <c r="F102" s="35"/>
      <c r="G102" s="43"/>
      <c r="H102" s="35"/>
      <c r="I102" s="43"/>
      <c r="J102" s="46"/>
      <c r="K102" s="48"/>
      <c r="L102" s="35"/>
      <c r="M102" s="43"/>
      <c r="N102" s="35"/>
      <c r="O102" s="43"/>
      <c r="P102" s="37"/>
      <c r="Q102" s="43"/>
      <c r="R102" s="37"/>
      <c r="S102" s="43"/>
      <c r="T102" s="37"/>
      <c r="U102" s="54">
        <f>U103</f>
        <v>119500</v>
      </c>
      <c r="V102" s="37"/>
      <c r="W102" s="44"/>
      <c r="X102" s="27"/>
      <c r="Y102" s="54">
        <f>Y103</f>
        <v>119500</v>
      </c>
      <c r="Z102" s="27"/>
      <c r="AA102" s="54">
        <f>AA103</f>
        <v>119500</v>
      </c>
      <c r="AB102" s="27"/>
      <c r="AC102" s="54">
        <f>AC103</f>
        <v>119500</v>
      </c>
      <c r="AD102" s="27"/>
      <c r="AE102" s="54">
        <f>AE103</f>
        <v>119500</v>
      </c>
      <c r="AF102" s="27"/>
      <c r="AG102" s="54">
        <f>AG103</f>
        <v>119500</v>
      </c>
    </row>
    <row r="103" spans="1:33" ht="93.75" customHeight="1">
      <c r="A103" s="28">
        <v>886</v>
      </c>
      <c r="B103" s="28" t="s">
        <v>215</v>
      </c>
      <c r="C103" s="51" t="s">
        <v>216</v>
      </c>
      <c r="D103" s="40"/>
      <c r="E103" s="49"/>
      <c r="F103" s="35"/>
      <c r="G103" s="43"/>
      <c r="H103" s="35"/>
      <c r="I103" s="43"/>
      <c r="J103" s="46"/>
      <c r="K103" s="48"/>
      <c r="L103" s="35"/>
      <c r="M103" s="43"/>
      <c r="N103" s="35"/>
      <c r="O103" s="43"/>
      <c r="P103" s="37"/>
      <c r="Q103" s="43"/>
      <c r="R103" s="37"/>
      <c r="S103" s="43"/>
      <c r="T103" s="37"/>
      <c r="U103" s="43">
        <v>119500</v>
      </c>
      <c r="V103" s="37"/>
      <c r="W103" s="44"/>
      <c r="X103" s="58"/>
      <c r="Y103" s="43">
        <v>119500</v>
      </c>
      <c r="Z103" s="58"/>
      <c r="AA103" s="43">
        <v>119500</v>
      </c>
      <c r="AB103" s="58"/>
      <c r="AC103" s="43">
        <v>119500</v>
      </c>
      <c r="AD103" s="58"/>
      <c r="AE103" s="43">
        <v>119500</v>
      </c>
      <c r="AF103" s="58"/>
      <c r="AG103" s="43">
        <v>119500</v>
      </c>
    </row>
    <row r="104" spans="1:33" ht="48.75" customHeight="1">
      <c r="A104" s="28">
        <v>886</v>
      </c>
      <c r="B104" s="55" t="s">
        <v>217</v>
      </c>
      <c r="C104" s="53" t="s">
        <v>218</v>
      </c>
      <c r="D104" s="40"/>
      <c r="E104" s="49"/>
      <c r="F104" s="35"/>
      <c r="G104" s="43"/>
      <c r="H104" s="35"/>
      <c r="I104" s="43"/>
      <c r="J104" s="46"/>
      <c r="K104" s="48"/>
      <c r="L104" s="35"/>
      <c r="M104" s="43"/>
      <c r="N104" s="35"/>
      <c r="O104" s="43"/>
      <c r="P104" s="37"/>
      <c r="Q104" s="43"/>
      <c r="R104" s="37"/>
      <c r="S104" s="43"/>
      <c r="T104" s="37"/>
      <c r="U104" s="54">
        <f>U105</f>
        <v>30000</v>
      </c>
      <c r="V104" s="37"/>
      <c r="W104" s="44"/>
      <c r="X104" s="27"/>
      <c r="Y104" s="54">
        <f>Y105</f>
        <v>30000</v>
      </c>
      <c r="Z104" s="27"/>
      <c r="AA104" s="54">
        <f>AA105</f>
        <v>30000</v>
      </c>
      <c r="AB104" s="27"/>
      <c r="AC104" s="54">
        <f>AC105</f>
        <v>30000</v>
      </c>
      <c r="AD104" s="27"/>
      <c r="AE104" s="54">
        <f>AE105</f>
        <v>30000</v>
      </c>
      <c r="AF104" s="27"/>
      <c r="AG104" s="54">
        <f>AG105</f>
        <v>30000</v>
      </c>
    </row>
    <row r="105" spans="1:33" ht="63" customHeight="1">
      <c r="A105" s="28">
        <v>886</v>
      </c>
      <c r="B105" s="28" t="s">
        <v>219</v>
      </c>
      <c r="C105" s="51" t="s">
        <v>220</v>
      </c>
      <c r="D105" s="40"/>
      <c r="E105" s="49"/>
      <c r="F105" s="35"/>
      <c r="G105" s="43"/>
      <c r="H105" s="35"/>
      <c r="I105" s="43"/>
      <c r="J105" s="46"/>
      <c r="K105" s="48"/>
      <c r="L105" s="35"/>
      <c r="M105" s="43"/>
      <c r="N105" s="35"/>
      <c r="O105" s="43"/>
      <c r="P105" s="37"/>
      <c r="Q105" s="43"/>
      <c r="R105" s="37"/>
      <c r="S105" s="43"/>
      <c r="T105" s="37"/>
      <c r="U105" s="43">
        <v>30000</v>
      </c>
      <c r="V105" s="37"/>
      <c r="W105" s="44"/>
      <c r="X105" s="27"/>
      <c r="Y105" s="43">
        <v>30000</v>
      </c>
      <c r="Z105" s="27"/>
      <c r="AA105" s="43">
        <v>30000</v>
      </c>
      <c r="AB105" s="27"/>
      <c r="AC105" s="43">
        <v>30000</v>
      </c>
      <c r="AD105" s="27"/>
      <c r="AE105" s="43">
        <v>30000</v>
      </c>
      <c r="AF105" s="27"/>
      <c r="AG105" s="43">
        <v>30000</v>
      </c>
    </row>
    <row r="106" spans="1:33" ht="67.5" customHeight="1">
      <c r="A106" s="28">
        <v>715</v>
      </c>
      <c r="B106" s="55" t="s">
        <v>221</v>
      </c>
      <c r="C106" s="53" t="s">
        <v>222</v>
      </c>
      <c r="D106" s="40">
        <v>50000</v>
      </c>
      <c r="E106" s="49"/>
      <c r="F106" s="35"/>
      <c r="G106" s="43"/>
      <c r="H106" s="35"/>
      <c r="I106" s="43"/>
      <c r="J106" s="46"/>
      <c r="K106" s="48">
        <f>D106+J106</f>
        <v>50000</v>
      </c>
      <c r="L106" s="35"/>
      <c r="M106" s="54">
        <f>M107</f>
        <v>80000</v>
      </c>
      <c r="N106" s="35"/>
      <c r="O106" s="43">
        <f>M106+N106</f>
        <v>80000</v>
      </c>
      <c r="P106" s="37"/>
      <c r="Q106" s="43">
        <f>O106+P106</f>
        <v>80000</v>
      </c>
      <c r="R106" s="37"/>
      <c r="S106" s="43">
        <f>Q106+R106</f>
        <v>80000</v>
      </c>
      <c r="T106" s="37"/>
      <c r="U106" s="54">
        <f>U107</f>
        <v>20000</v>
      </c>
      <c r="V106" s="37"/>
      <c r="W106" s="44">
        <f>U106+V106</f>
        <v>20000</v>
      </c>
      <c r="X106" s="27"/>
      <c r="Y106" s="54">
        <f>Y107</f>
        <v>20000</v>
      </c>
      <c r="Z106" s="27"/>
      <c r="AA106" s="54">
        <f>AA107</f>
        <v>20000</v>
      </c>
      <c r="AB106" s="27"/>
      <c r="AC106" s="54">
        <f>AC107</f>
        <v>20000</v>
      </c>
      <c r="AD106" s="27"/>
      <c r="AE106" s="54">
        <f>AE107</f>
        <v>20000</v>
      </c>
      <c r="AF106" s="27"/>
      <c r="AG106" s="54">
        <f>AG107</f>
        <v>20000</v>
      </c>
    </row>
    <row r="107" spans="1:33" ht="102">
      <c r="A107" s="28">
        <v>715</v>
      </c>
      <c r="B107" s="28" t="s">
        <v>223</v>
      </c>
      <c r="C107" s="51" t="s">
        <v>224</v>
      </c>
      <c r="D107" s="40"/>
      <c r="E107" s="49"/>
      <c r="F107" s="35"/>
      <c r="G107" s="43"/>
      <c r="H107" s="35"/>
      <c r="I107" s="43"/>
      <c r="J107" s="46"/>
      <c r="K107" s="48"/>
      <c r="L107" s="35"/>
      <c r="M107" s="43">
        <v>80000</v>
      </c>
      <c r="N107" s="35"/>
      <c r="O107" s="43">
        <f>M107+N107</f>
        <v>80000</v>
      </c>
      <c r="P107" s="37"/>
      <c r="Q107" s="43">
        <f>O107+P107</f>
        <v>80000</v>
      </c>
      <c r="R107" s="37"/>
      <c r="S107" s="43">
        <f>Q107+R107</f>
        <v>80000</v>
      </c>
      <c r="T107" s="37"/>
      <c r="U107" s="43">
        <v>20000</v>
      </c>
      <c r="V107" s="37"/>
      <c r="W107" s="44">
        <f>U107+V107</f>
        <v>20000</v>
      </c>
      <c r="X107" s="27"/>
      <c r="Y107" s="43">
        <v>20000</v>
      </c>
      <c r="Z107" s="27"/>
      <c r="AA107" s="43">
        <v>20000</v>
      </c>
      <c r="AB107" s="27"/>
      <c r="AC107" s="43">
        <v>20000</v>
      </c>
      <c r="AD107" s="27"/>
      <c r="AE107" s="43">
        <v>20000</v>
      </c>
      <c r="AF107" s="27"/>
      <c r="AG107" s="43">
        <v>20000</v>
      </c>
    </row>
    <row r="108" spans="1:33" ht="71.25" customHeight="1">
      <c r="A108" s="28">
        <v>886</v>
      </c>
      <c r="B108" s="55" t="s">
        <v>225</v>
      </c>
      <c r="C108" s="53" t="s">
        <v>226</v>
      </c>
      <c r="D108" s="40"/>
      <c r="E108" s="49"/>
      <c r="F108" s="35"/>
      <c r="G108" s="43"/>
      <c r="H108" s="35"/>
      <c r="I108" s="43"/>
      <c r="J108" s="46"/>
      <c r="K108" s="48"/>
      <c r="L108" s="35"/>
      <c r="M108" s="43"/>
      <c r="N108" s="35"/>
      <c r="O108" s="43"/>
      <c r="P108" s="37"/>
      <c r="Q108" s="43"/>
      <c r="R108" s="37"/>
      <c r="S108" s="43"/>
      <c r="T108" s="37"/>
      <c r="U108" s="54">
        <f>U109</f>
        <v>8000</v>
      </c>
      <c r="V108" s="37"/>
      <c r="W108" s="44"/>
      <c r="X108" s="27"/>
      <c r="Y108" s="54">
        <f>Y109</f>
        <v>8000</v>
      </c>
      <c r="Z108" s="27"/>
      <c r="AA108" s="54">
        <f>AA109</f>
        <v>8000</v>
      </c>
      <c r="AB108" s="27"/>
      <c r="AC108" s="54">
        <f>AC109</f>
        <v>8000</v>
      </c>
      <c r="AD108" s="27"/>
      <c r="AE108" s="54">
        <f>AE109</f>
        <v>8000</v>
      </c>
      <c r="AF108" s="27"/>
      <c r="AG108" s="54">
        <f>AG109</f>
        <v>8000</v>
      </c>
    </row>
    <row r="109" spans="1:33" ht="114.75">
      <c r="A109" s="28">
        <v>886</v>
      </c>
      <c r="B109" s="28" t="s">
        <v>227</v>
      </c>
      <c r="C109" s="51" t="s">
        <v>228</v>
      </c>
      <c r="D109" s="40"/>
      <c r="E109" s="49"/>
      <c r="F109" s="35"/>
      <c r="G109" s="43"/>
      <c r="H109" s="35"/>
      <c r="I109" s="43"/>
      <c r="J109" s="46"/>
      <c r="K109" s="48"/>
      <c r="L109" s="35"/>
      <c r="M109" s="43"/>
      <c r="N109" s="35"/>
      <c r="O109" s="43"/>
      <c r="P109" s="37"/>
      <c r="Q109" s="43"/>
      <c r="R109" s="37"/>
      <c r="S109" s="43"/>
      <c r="T109" s="37"/>
      <c r="U109" s="43">
        <v>8000</v>
      </c>
      <c r="V109" s="37"/>
      <c r="W109" s="44"/>
      <c r="X109" s="27"/>
      <c r="Y109" s="43">
        <v>8000</v>
      </c>
      <c r="Z109" s="27"/>
      <c r="AA109" s="43">
        <v>8000</v>
      </c>
      <c r="AB109" s="27"/>
      <c r="AC109" s="43">
        <v>8000</v>
      </c>
      <c r="AD109" s="27"/>
      <c r="AE109" s="43">
        <v>8000</v>
      </c>
      <c r="AF109" s="27"/>
      <c r="AG109" s="43">
        <v>8000</v>
      </c>
    </row>
    <row r="110" spans="1:33" ht="63.75">
      <c r="A110" s="28">
        <v>886</v>
      </c>
      <c r="B110" s="55" t="s">
        <v>229</v>
      </c>
      <c r="C110" s="53" t="s">
        <v>230</v>
      </c>
      <c r="D110" s="40"/>
      <c r="E110" s="49"/>
      <c r="F110" s="35"/>
      <c r="G110" s="43"/>
      <c r="H110" s="35"/>
      <c r="I110" s="43"/>
      <c r="J110" s="46"/>
      <c r="K110" s="48"/>
      <c r="L110" s="35"/>
      <c r="M110" s="43"/>
      <c r="N110" s="35"/>
      <c r="O110" s="43"/>
      <c r="P110" s="37"/>
      <c r="Q110" s="43"/>
      <c r="R110" s="37"/>
      <c r="S110" s="43"/>
      <c r="T110" s="37"/>
      <c r="U110" s="54">
        <f>U111</f>
        <v>9000</v>
      </c>
      <c r="V110" s="37"/>
      <c r="W110" s="44"/>
      <c r="X110" s="27"/>
      <c r="Y110" s="54">
        <f>Y111</f>
        <v>9000</v>
      </c>
      <c r="Z110" s="27"/>
      <c r="AA110" s="54">
        <f>AA111</f>
        <v>9000</v>
      </c>
      <c r="AB110" s="27"/>
      <c r="AC110" s="54">
        <f>AC111</f>
        <v>9000</v>
      </c>
      <c r="AD110" s="27"/>
      <c r="AE110" s="54">
        <f>AE111</f>
        <v>9000</v>
      </c>
      <c r="AF110" s="27"/>
      <c r="AG110" s="54">
        <f>AG111</f>
        <v>9000</v>
      </c>
    </row>
    <row r="111" spans="1:33" ht="80.25" customHeight="1">
      <c r="A111" s="28">
        <v>886</v>
      </c>
      <c r="B111" s="28" t="s">
        <v>231</v>
      </c>
      <c r="C111" s="51" t="s">
        <v>232</v>
      </c>
      <c r="D111" s="40"/>
      <c r="E111" s="49"/>
      <c r="F111" s="35"/>
      <c r="G111" s="43"/>
      <c r="H111" s="35"/>
      <c r="I111" s="43"/>
      <c r="J111" s="46"/>
      <c r="K111" s="48"/>
      <c r="L111" s="35"/>
      <c r="M111" s="43"/>
      <c r="N111" s="35"/>
      <c r="O111" s="43"/>
      <c r="P111" s="37"/>
      <c r="Q111" s="43"/>
      <c r="R111" s="37"/>
      <c r="S111" s="43"/>
      <c r="T111" s="37"/>
      <c r="U111" s="43">
        <v>9000</v>
      </c>
      <c r="V111" s="37"/>
      <c r="W111" s="44"/>
      <c r="X111" s="27"/>
      <c r="Y111" s="43">
        <v>9000</v>
      </c>
      <c r="Z111" s="27"/>
      <c r="AA111" s="43">
        <v>9000</v>
      </c>
      <c r="AB111" s="27"/>
      <c r="AC111" s="43">
        <v>9000</v>
      </c>
      <c r="AD111" s="27"/>
      <c r="AE111" s="43">
        <v>9000</v>
      </c>
      <c r="AF111" s="27"/>
      <c r="AG111" s="43">
        <v>9000</v>
      </c>
    </row>
    <row r="112" spans="1:33" ht="63.75">
      <c r="A112" s="28">
        <v>886</v>
      </c>
      <c r="B112" s="55" t="s">
        <v>233</v>
      </c>
      <c r="C112" s="53" t="s">
        <v>234</v>
      </c>
      <c r="D112" s="40"/>
      <c r="E112" s="49"/>
      <c r="F112" s="35"/>
      <c r="G112" s="43"/>
      <c r="H112" s="35"/>
      <c r="I112" s="43"/>
      <c r="J112" s="46"/>
      <c r="K112" s="48"/>
      <c r="L112" s="35"/>
      <c r="M112" s="43"/>
      <c r="N112" s="35"/>
      <c r="O112" s="43"/>
      <c r="P112" s="37"/>
      <c r="Q112" s="43"/>
      <c r="R112" s="37"/>
      <c r="S112" s="43"/>
      <c r="T112" s="37"/>
      <c r="U112" s="54">
        <f>U113</f>
        <v>1000</v>
      </c>
      <c r="V112" s="37"/>
      <c r="W112" s="44"/>
      <c r="X112" s="27"/>
      <c r="Y112" s="54">
        <f>Y113</f>
        <v>1000</v>
      </c>
      <c r="Z112" s="27"/>
      <c r="AA112" s="54">
        <f>AA113</f>
        <v>1000</v>
      </c>
      <c r="AB112" s="27"/>
      <c r="AC112" s="54">
        <f>AC113</f>
        <v>1000</v>
      </c>
      <c r="AD112" s="27"/>
      <c r="AE112" s="54">
        <f>AE113</f>
        <v>1000</v>
      </c>
      <c r="AF112" s="27"/>
      <c r="AG112" s="54">
        <f>AG113</f>
        <v>1000</v>
      </c>
    </row>
    <row r="113" spans="1:33" ht="66.75" customHeight="1">
      <c r="A113" s="28">
        <v>886</v>
      </c>
      <c r="B113" s="28" t="s">
        <v>235</v>
      </c>
      <c r="C113" s="51" t="s">
        <v>236</v>
      </c>
      <c r="D113" s="40"/>
      <c r="E113" s="49"/>
      <c r="F113" s="35"/>
      <c r="G113" s="43"/>
      <c r="H113" s="35"/>
      <c r="I113" s="43"/>
      <c r="J113" s="46"/>
      <c r="K113" s="48"/>
      <c r="L113" s="35"/>
      <c r="M113" s="43"/>
      <c r="N113" s="35"/>
      <c r="O113" s="43"/>
      <c r="P113" s="37"/>
      <c r="Q113" s="43"/>
      <c r="R113" s="37"/>
      <c r="S113" s="43"/>
      <c r="T113" s="37"/>
      <c r="U113" s="43">
        <v>1000</v>
      </c>
      <c r="V113" s="37"/>
      <c r="W113" s="44"/>
      <c r="X113" s="27"/>
      <c r="Y113" s="43">
        <v>1000</v>
      </c>
      <c r="Z113" s="27"/>
      <c r="AA113" s="43">
        <v>1000</v>
      </c>
      <c r="AB113" s="27"/>
      <c r="AC113" s="43">
        <v>1000</v>
      </c>
      <c r="AD113" s="27"/>
      <c r="AE113" s="43">
        <v>1000</v>
      </c>
      <c r="AF113" s="27"/>
      <c r="AG113" s="43">
        <v>1000</v>
      </c>
    </row>
    <row r="114" spans="1:33" ht="50.25" customHeight="1">
      <c r="A114" s="28">
        <v>715</v>
      </c>
      <c r="B114" s="55" t="s">
        <v>237</v>
      </c>
      <c r="C114" s="53" t="s">
        <v>238</v>
      </c>
      <c r="D114" s="40"/>
      <c r="E114" s="49"/>
      <c r="F114" s="35"/>
      <c r="G114" s="43"/>
      <c r="H114" s="35"/>
      <c r="I114" s="43"/>
      <c r="J114" s="46"/>
      <c r="K114" s="48"/>
      <c r="L114" s="35"/>
      <c r="M114" s="54">
        <f>M115+M116</f>
        <v>15500</v>
      </c>
      <c r="N114" s="35"/>
      <c r="O114" s="43">
        <f t="shared" ref="O114:O126" si="46">M114+N114</f>
        <v>15500</v>
      </c>
      <c r="P114" s="37"/>
      <c r="Q114" s="43">
        <f t="shared" ref="Q114:Q126" si="47">O114+P114</f>
        <v>15500</v>
      </c>
      <c r="R114" s="37"/>
      <c r="S114" s="43">
        <f t="shared" ref="S114:S126" si="48">Q114+R114</f>
        <v>15500</v>
      </c>
      <c r="T114" s="37"/>
      <c r="U114" s="54">
        <f>U115+U116</f>
        <v>20000</v>
      </c>
      <c r="V114" s="37"/>
      <c r="W114" s="44">
        <f t="shared" ref="W114:W126" si="49">U114+V114</f>
        <v>20000</v>
      </c>
      <c r="X114" s="27"/>
      <c r="Y114" s="54">
        <f>Y115+Y116</f>
        <v>20000</v>
      </c>
      <c r="Z114" s="27"/>
      <c r="AA114" s="54">
        <f>AA115+AA116</f>
        <v>20000</v>
      </c>
      <c r="AB114" s="27"/>
      <c r="AC114" s="54">
        <f>AC115+AC116</f>
        <v>20000</v>
      </c>
      <c r="AD114" s="27"/>
      <c r="AE114" s="54">
        <f>AE115+AE116</f>
        <v>20000</v>
      </c>
      <c r="AF114" s="27"/>
      <c r="AG114" s="54">
        <f>AG115+AG116</f>
        <v>20000</v>
      </c>
    </row>
    <row r="115" spans="1:33" ht="63.75" customHeight="1">
      <c r="A115" s="28">
        <v>715</v>
      </c>
      <c r="B115" s="28" t="s">
        <v>239</v>
      </c>
      <c r="C115" s="51" t="s">
        <v>240</v>
      </c>
      <c r="D115" s="40"/>
      <c r="E115" s="49"/>
      <c r="F115" s="35"/>
      <c r="G115" s="43"/>
      <c r="H115" s="35"/>
      <c r="I115" s="43"/>
      <c r="J115" s="46"/>
      <c r="K115" s="48"/>
      <c r="L115" s="35"/>
      <c r="M115" s="43">
        <v>10000</v>
      </c>
      <c r="N115" s="35"/>
      <c r="O115" s="43">
        <f t="shared" si="46"/>
        <v>10000</v>
      </c>
      <c r="P115" s="37"/>
      <c r="Q115" s="43">
        <f t="shared" si="47"/>
        <v>10000</v>
      </c>
      <c r="R115" s="37"/>
      <c r="S115" s="43">
        <f t="shared" si="48"/>
        <v>10000</v>
      </c>
      <c r="T115" s="37"/>
      <c r="U115" s="43">
        <v>20000</v>
      </c>
      <c r="V115" s="37"/>
      <c r="W115" s="44">
        <f t="shared" si="49"/>
        <v>20000</v>
      </c>
      <c r="X115" s="27"/>
      <c r="Y115" s="43">
        <v>20000</v>
      </c>
      <c r="Z115" s="27"/>
      <c r="AA115" s="43">
        <v>20000</v>
      </c>
      <c r="AB115" s="27"/>
      <c r="AC115" s="43">
        <v>20000</v>
      </c>
      <c r="AD115" s="27"/>
      <c r="AE115" s="43">
        <v>20000</v>
      </c>
      <c r="AF115" s="27"/>
      <c r="AG115" s="43">
        <v>20000</v>
      </c>
    </row>
    <row r="116" spans="1:33" ht="29.25" hidden="1" customHeight="1">
      <c r="A116" s="28">
        <v>715</v>
      </c>
      <c r="B116" s="28" t="s">
        <v>241</v>
      </c>
      <c r="C116" s="51" t="s">
        <v>242</v>
      </c>
      <c r="D116" s="40"/>
      <c r="E116" s="49"/>
      <c r="F116" s="35"/>
      <c r="G116" s="43"/>
      <c r="H116" s="35"/>
      <c r="I116" s="43"/>
      <c r="J116" s="46"/>
      <c r="K116" s="48"/>
      <c r="L116" s="35"/>
      <c r="M116" s="43">
        <v>5500</v>
      </c>
      <c r="N116" s="35"/>
      <c r="O116" s="43">
        <f t="shared" si="46"/>
        <v>5500</v>
      </c>
      <c r="P116" s="37"/>
      <c r="Q116" s="43">
        <f t="shared" si="47"/>
        <v>5500</v>
      </c>
      <c r="R116" s="37"/>
      <c r="S116" s="43">
        <f t="shared" si="48"/>
        <v>5500</v>
      </c>
      <c r="T116" s="37"/>
      <c r="U116" s="43">
        <v>0</v>
      </c>
      <c r="V116" s="37"/>
      <c r="W116" s="44">
        <f t="shared" si="49"/>
        <v>0</v>
      </c>
      <c r="X116" s="27"/>
      <c r="Y116" s="43">
        <v>0</v>
      </c>
      <c r="Z116" s="27"/>
      <c r="AA116" s="43">
        <v>0</v>
      </c>
      <c r="AB116" s="27"/>
      <c r="AC116" s="43">
        <v>0</v>
      </c>
      <c r="AD116" s="27"/>
      <c r="AE116" s="43">
        <v>0</v>
      </c>
      <c r="AF116" s="27"/>
      <c r="AG116" s="43">
        <v>0</v>
      </c>
    </row>
    <row r="117" spans="1:33" ht="90" customHeight="1">
      <c r="A117" s="28">
        <v>715</v>
      </c>
      <c r="B117" s="55" t="s">
        <v>243</v>
      </c>
      <c r="C117" s="53" t="s">
        <v>244</v>
      </c>
      <c r="D117" s="40"/>
      <c r="E117" s="49"/>
      <c r="F117" s="35"/>
      <c r="G117" s="43"/>
      <c r="H117" s="35"/>
      <c r="I117" s="43"/>
      <c r="J117" s="46"/>
      <c r="K117" s="48"/>
      <c r="L117" s="35"/>
      <c r="M117" s="43">
        <f>M118</f>
        <v>587500</v>
      </c>
      <c r="N117" s="35"/>
      <c r="O117" s="43">
        <f t="shared" si="46"/>
        <v>587500</v>
      </c>
      <c r="P117" s="37"/>
      <c r="Q117" s="43">
        <f t="shared" si="47"/>
        <v>587500</v>
      </c>
      <c r="R117" s="37"/>
      <c r="S117" s="43">
        <f t="shared" si="48"/>
        <v>587500</v>
      </c>
      <c r="T117" s="37"/>
      <c r="U117" s="54">
        <f>U118</f>
        <v>30000</v>
      </c>
      <c r="V117" s="37"/>
      <c r="W117" s="44">
        <f t="shared" si="49"/>
        <v>30000</v>
      </c>
      <c r="X117" s="27"/>
      <c r="Y117" s="54">
        <f>Y118</f>
        <v>30000</v>
      </c>
      <c r="Z117" s="27"/>
      <c r="AA117" s="54">
        <f>AA118</f>
        <v>30000</v>
      </c>
      <c r="AB117" s="27"/>
      <c r="AC117" s="54">
        <f>AC118</f>
        <v>30000</v>
      </c>
      <c r="AD117" s="27"/>
      <c r="AE117" s="54">
        <f>AE118</f>
        <v>30000</v>
      </c>
      <c r="AF117" s="27"/>
      <c r="AG117" s="54">
        <f>AG118</f>
        <v>30000</v>
      </c>
    </row>
    <row r="118" spans="1:33" ht="78" customHeight="1">
      <c r="A118" s="28">
        <v>715</v>
      </c>
      <c r="B118" s="28" t="s">
        <v>245</v>
      </c>
      <c r="C118" s="51" t="s">
        <v>246</v>
      </c>
      <c r="D118" s="40"/>
      <c r="E118" s="49"/>
      <c r="F118" s="35"/>
      <c r="G118" s="43"/>
      <c r="H118" s="35"/>
      <c r="I118" s="43"/>
      <c r="J118" s="46"/>
      <c r="K118" s="48"/>
      <c r="L118" s="35"/>
      <c r="M118" s="43">
        <v>587500</v>
      </c>
      <c r="N118" s="35"/>
      <c r="O118" s="43">
        <f t="shared" si="46"/>
        <v>587500</v>
      </c>
      <c r="P118" s="37"/>
      <c r="Q118" s="43">
        <f t="shared" si="47"/>
        <v>587500</v>
      </c>
      <c r="R118" s="37"/>
      <c r="S118" s="43">
        <f t="shared" si="48"/>
        <v>587500</v>
      </c>
      <c r="T118" s="37"/>
      <c r="U118" s="43">
        <v>30000</v>
      </c>
      <c r="V118" s="37"/>
      <c r="W118" s="44">
        <f t="shared" si="49"/>
        <v>30000</v>
      </c>
      <c r="X118" s="27"/>
      <c r="Y118" s="43">
        <v>30000</v>
      </c>
      <c r="Z118" s="27"/>
      <c r="AA118" s="43">
        <v>30000</v>
      </c>
      <c r="AB118" s="27"/>
      <c r="AC118" s="43">
        <v>30000</v>
      </c>
      <c r="AD118" s="27"/>
      <c r="AE118" s="43">
        <v>30000</v>
      </c>
      <c r="AF118" s="27"/>
      <c r="AG118" s="43">
        <v>30000</v>
      </c>
    </row>
    <row r="119" spans="1:33" ht="65.25" customHeight="1">
      <c r="A119" s="28">
        <v>715</v>
      </c>
      <c r="B119" s="55" t="s">
        <v>247</v>
      </c>
      <c r="C119" s="53" t="s">
        <v>248</v>
      </c>
      <c r="D119" s="40"/>
      <c r="E119" s="49"/>
      <c r="F119" s="35"/>
      <c r="G119" s="43"/>
      <c r="H119" s="35"/>
      <c r="I119" s="43"/>
      <c r="J119" s="46"/>
      <c r="K119" s="48"/>
      <c r="L119" s="35"/>
      <c r="M119" s="43">
        <f>M120</f>
        <v>207600</v>
      </c>
      <c r="N119" s="35"/>
      <c r="O119" s="43">
        <f t="shared" si="46"/>
        <v>207600</v>
      </c>
      <c r="P119" s="37"/>
      <c r="Q119" s="43">
        <f t="shared" si="47"/>
        <v>207600</v>
      </c>
      <c r="R119" s="37"/>
      <c r="S119" s="43">
        <f t="shared" si="48"/>
        <v>207600</v>
      </c>
      <c r="T119" s="37"/>
      <c r="U119" s="54">
        <f>U120</f>
        <v>350000</v>
      </c>
      <c r="V119" s="37"/>
      <c r="W119" s="44">
        <f t="shared" si="49"/>
        <v>350000</v>
      </c>
      <c r="X119" s="27"/>
      <c r="Y119" s="54">
        <f>Y120</f>
        <v>350000</v>
      </c>
      <c r="Z119" s="27"/>
      <c r="AA119" s="54">
        <f>AA120</f>
        <v>350000</v>
      </c>
      <c r="AB119" s="27"/>
      <c r="AC119" s="54">
        <f>AC120</f>
        <v>350000</v>
      </c>
      <c r="AD119" s="27"/>
      <c r="AE119" s="54">
        <f>AE120</f>
        <v>350000</v>
      </c>
      <c r="AF119" s="27"/>
      <c r="AG119" s="54">
        <f>AG120</f>
        <v>350000</v>
      </c>
    </row>
    <row r="120" spans="1:33" ht="48.75" customHeight="1">
      <c r="A120" s="28">
        <v>715</v>
      </c>
      <c r="B120" s="28" t="s">
        <v>249</v>
      </c>
      <c r="C120" s="51" t="s">
        <v>250</v>
      </c>
      <c r="D120" s="40"/>
      <c r="E120" s="49"/>
      <c r="F120" s="35"/>
      <c r="G120" s="43"/>
      <c r="H120" s="35"/>
      <c r="I120" s="43"/>
      <c r="J120" s="46"/>
      <c r="K120" s="48"/>
      <c r="L120" s="35"/>
      <c r="M120" s="43">
        <v>207600</v>
      </c>
      <c r="N120" s="35"/>
      <c r="O120" s="43">
        <f t="shared" si="46"/>
        <v>207600</v>
      </c>
      <c r="P120" s="37"/>
      <c r="Q120" s="43">
        <f t="shared" si="47"/>
        <v>207600</v>
      </c>
      <c r="R120" s="37"/>
      <c r="S120" s="43">
        <f t="shared" si="48"/>
        <v>207600</v>
      </c>
      <c r="T120" s="37"/>
      <c r="U120" s="43">
        <v>350000</v>
      </c>
      <c r="V120" s="37"/>
      <c r="W120" s="44">
        <f t="shared" si="49"/>
        <v>350000</v>
      </c>
      <c r="X120" s="27"/>
      <c r="Y120" s="43">
        <v>350000</v>
      </c>
      <c r="Z120" s="27"/>
      <c r="AA120" s="43">
        <v>350000</v>
      </c>
      <c r="AB120" s="27"/>
      <c r="AC120" s="43">
        <v>350000</v>
      </c>
      <c r="AD120" s="27"/>
      <c r="AE120" s="43">
        <v>350000</v>
      </c>
      <c r="AF120" s="27"/>
      <c r="AG120" s="43">
        <v>350000</v>
      </c>
    </row>
    <row r="121" spans="1:33" ht="30.75" customHeight="1">
      <c r="A121" s="28">
        <v>715</v>
      </c>
      <c r="B121" s="55" t="s">
        <v>251</v>
      </c>
      <c r="C121" s="53" t="s">
        <v>252</v>
      </c>
      <c r="D121" s="40">
        <f t="shared" ref="D121:K121" si="50">D122</f>
        <v>330000</v>
      </c>
      <c r="E121" s="40">
        <f t="shared" si="50"/>
        <v>0</v>
      </c>
      <c r="F121" s="40">
        <f t="shared" si="50"/>
        <v>0</v>
      </c>
      <c r="G121" s="40">
        <f t="shared" si="50"/>
        <v>330000</v>
      </c>
      <c r="H121" s="40">
        <f t="shared" si="50"/>
        <v>0</v>
      </c>
      <c r="I121" s="40">
        <f t="shared" si="50"/>
        <v>0</v>
      </c>
      <c r="J121" s="41">
        <f t="shared" si="50"/>
        <v>0</v>
      </c>
      <c r="K121" s="42">
        <f t="shared" si="50"/>
        <v>330000</v>
      </c>
      <c r="L121" s="35"/>
      <c r="M121" s="54">
        <f>M122</f>
        <v>500000</v>
      </c>
      <c r="N121" s="35"/>
      <c r="O121" s="43">
        <f t="shared" si="46"/>
        <v>500000</v>
      </c>
      <c r="P121" s="37"/>
      <c r="Q121" s="43">
        <f t="shared" si="47"/>
        <v>500000</v>
      </c>
      <c r="R121" s="37"/>
      <c r="S121" s="43">
        <f t="shared" si="48"/>
        <v>500000</v>
      </c>
      <c r="T121" s="37"/>
      <c r="U121" s="54">
        <f>U122</f>
        <v>800000</v>
      </c>
      <c r="V121" s="37"/>
      <c r="W121" s="44">
        <f t="shared" si="49"/>
        <v>800000</v>
      </c>
      <c r="X121" s="27"/>
      <c r="Y121" s="54">
        <f>Y122</f>
        <v>800000</v>
      </c>
      <c r="Z121" s="27"/>
      <c r="AA121" s="54">
        <f>AA122</f>
        <v>800000</v>
      </c>
      <c r="AB121" s="27"/>
      <c r="AC121" s="54">
        <f>AC122</f>
        <v>800000</v>
      </c>
      <c r="AD121" s="27"/>
      <c r="AE121" s="54">
        <f>AE122</f>
        <v>800000</v>
      </c>
      <c r="AF121" s="27"/>
      <c r="AG121" s="54">
        <f>AG122</f>
        <v>800000</v>
      </c>
    </row>
    <row r="122" spans="1:33" ht="64.5" customHeight="1">
      <c r="A122" s="28">
        <v>715</v>
      </c>
      <c r="B122" s="28" t="s">
        <v>253</v>
      </c>
      <c r="C122" s="51" t="s">
        <v>254</v>
      </c>
      <c r="D122" s="40">
        <v>330000</v>
      </c>
      <c r="E122" s="45"/>
      <c r="F122" s="35"/>
      <c r="G122" s="43">
        <f>D122+F122</f>
        <v>330000</v>
      </c>
      <c r="H122" s="35"/>
      <c r="I122" s="43"/>
      <c r="J122" s="46"/>
      <c r="K122" s="47">
        <f>D122+J122</f>
        <v>330000</v>
      </c>
      <c r="L122" s="35"/>
      <c r="M122" s="43">
        <v>500000</v>
      </c>
      <c r="N122" s="35"/>
      <c r="O122" s="43">
        <f t="shared" si="46"/>
        <v>500000</v>
      </c>
      <c r="P122" s="37"/>
      <c r="Q122" s="43">
        <f t="shared" si="47"/>
        <v>500000</v>
      </c>
      <c r="R122" s="37"/>
      <c r="S122" s="43">
        <f t="shared" si="48"/>
        <v>500000</v>
      </c>
      <c r="T122" s="37"/>
      <c r="U122" s="43">
        <v>800000</v>
      </c>
      <c r="V122" s="37"/>
      <c r="W122" s="44">
        <f t="shared" si="49"/>
        <v>800000</v>
      </c>
      <c r="X122" s="27"/>
      <c r="Y122" s="43">
        <v>800000</v>
      </c>
      <c r="Z122" s="27"/>
      <c r="AA122" s="43">
        <v>800000</v>
      </c>
      <c r="AB122" s="27"/>
      <c r="AC122" s="43">
        <v>800000</v>
      </c>
      <c r="AD122" s="27"/>
      <c r="AE122" s="43">
        <v>800000</v>
      </c>
      <c r="AF122" s="27"/>
      <c r="AG122" s="43">
        <v>800000</v>
      </c>
    </row>
    <row r="123" spans="1:33" ht="14.25" customHeight="1">
      <c r="A123" s="21">
        <v>715</v>
      </c>
      <c r="B123" s="21" t="s">
        <v>255</v>
      </c>
      <c r="C123" s="31" t="s">
        <v>256</v>
      </c>
      <c r="D123" s="32"/>
      <c r="E123" s="45"/>
      <c r="F123" s="35"/>
      <c r="G123" s="43">
        <f>D123+F123</f>
        <v>0</v>
      </c>
      <c r="H123" s="35"/>
      <c r="I123" s="43"/>
      <c r="J123" s="46"/>
      <c r="K123" s="47"/>
      <c r="L123" s="35"/>
      <c r="M123" s="43">
        <f>K123+L123</f>
        <v>0</v>
      </c>
      <c r="N123" s="35"/>
      <c r="O123" s="43">
        <f t="shared" si="46"/>
        <v>0</v>
      </c>
      <c r="P123" s="37"/>
      <c r="Q123" s="43">
        <f t="shared" si="47"/>
        <v>0</v>
      </c>
      <c r="R123" s="37"/>
      <c r="S123" s="43">
        <f t="shared" si="48"/>
        <v>0</v>
      </c>
      <c r="T123" s="37"/>
      <c r="U123" s="43">
        <f>S123+T123</f>
        <v>0</v>
      </c>
      <c r="V123" s="37"/>
      <c r="W123" s="44">
        <f t="shared" si="49"/>
        <v>0</v>
      </c>
      <c r="X123" s="27"/>
      <c r="Y123" s="43">
        <f>W123+X123</f>
        <v>0</v>
      </c>
      <c r="Z123" s="27"/>
      <c r="AA123" s="43">
        <f>Y123+Z123</f>
        <v>0</v>
      </c>
      <c r="AB123" s="27"/>
      <c r="AC123" s="36">
        <f>AC126+AC127</f>
        <v>0</v>
      </c>
      <c r="AD123" s="36">
        <f>AD126+AD127</f>
        <v>127345.26</v>
      </c>
      <c r="AE123" s="36">
        <f>AE126+AE127</f>
        <v>127345.26</v>
      </c>
      <c r="AF123" s="36"/>
      <c r="AG123" s="36">
        <f>AG126+AG127</f>
        <v>127345.26</v>
      </c>
    </row>
    <row r="124" spans="1:33" ht="27.75" hidden="1" customHeight="1">
      <c r="A124" s="28"/>
      <c r="B124" s="28" t="s">
        <v>257</v>
      </c>
      <c r="C124" s="51" t="s">
        <v>258</v>
      </c>
      <c r="D124" s="57"/>
      <c r="E124" s="45"/>
      <c r="F124" s="35"/>
      <c r="G124" s="43">
        <f>D124+F124</f>
        <v>0</v>
      </c>
      <c r="H124" s="35"/>
      <c r="I124" s="43"/>
      <c r="J124" s="46"/>
      <c r="K124" s="47"/>
      <c r="L124" s="35"/>
      <c r="M124" s="43">
        <f>K124+L124</f>
        <v>0</v>
      </c>
      <c r="N124" s="35"/>
      <c r="O124" s="43">
        <f t="shared" si="46"/>
        <v>0</v>
      </c>
      <c r="P124" s="37"/>
      <c r="Q124" s="43">
        <f t="shared" si="47"/>
        <v>0</v>
      </c>
      <c r="R124" s="37"/>
      <c r="S124" s="43">
        <f t="shared" si="48"/>
        <v>0</v>
      </c>
      <c r="T124" s="37"/>
      <c r="U124" s="43">
        <f>S124+T124</f>
        <v>0</v>
      </c>
      <c r="V124" s="37"/>
      <c r="W124" s="44">
        <f t="shared" si="49"/>
        <v>0</v>
      </c>
      <c r="X124" s="27"/>
      <c r="Y124" s="43">
        <f>W124+X124</f>
        <v>0</v>
      </c>
      <c r="Z124" s="27"/>
      <c r="AA124" s="43">
        <f>Y124+Z124</f>
        <v>0</v>
      </c>
      <c r="AB124" s="27"/>
      <c r="AC124" s="43">
        <f>AA124+AB124</f>
        <v>0</v>
      </c>
      <c r="AD124" s="27"/>
      <c r="AE124" s="43">
        <f>AC124+AD124</f>
        <v>0</v>
      </c>
      <c r="AF124" s="27"/>
      <c r="AG124" s="43">
        <f>AE124+AF124</f>
        <v>0</v>
      </c>
    </row>
    <row r="125" spans="1:33" ht="23.25" hidden="1" customHeight="1">
      <c r="A125" s="28"/>
      <c r="B125" s="28" t="s">
        <v>259</v>
      </c>
      <c r="C125" s="51" t="s">
        <v>260</v>
      </c>
      <c r="D125" s="40"/>
      <c r="E125" s="45"/>
      <c r="F125" s="35"/>
      <c r="G125" s="43">
        <f>D125+F125</f>
        <v>0</v>
      </c>
      <c r="H125" s="35"/>
      <c r="I125" s="43"/>
      <c r="J125" s="46"/>
      <c r="K125" s="47"/>
      <c r="L125" s="35"/>
      <c r="M125" s="43">
        <f>K125+L125</f>
        <v>0</v>
      </c>
      <c r="N125" s="35"/>
      <c r="O125" s="43">
        <f t="shared" si="46"/>
        <v>0</v>
      </c>
      <c r="P125" s="37"/>
      <c r="Q125" s="43">
        <f t="shared" si="47"/>
        <v>0</v>
      </c>
      <c r="R125" s="37"/>
      <c r="S125" s="43">
        <f t="shared" si="48"/>
        <v>0</v>
      </c>
      <c r="T125" s="37"/>
      <c r="U125" s="43">
        <f>S125+T125</f>
        <v>0</v>
      </c>
      <c r="V125" s="37"/>
      <c r="W125" s="44">
        <f t="shared" si="49"/>
        <v>0</v>
      </c>
      <c r="X125" s="27"/>
      <c r="Y125" s="43">
        <f>W125+X125</f>
        <v>0</v>
      </c>
      <c r="Z125" s="27"/>
      <c r="AA125" s="43">
        <f>Y125+Z125</f>
        <v>0</v>
      </c>
      <c r="AB125" s="27"/>
      <c r="AC125" s="43">
        <f>AA125+AB125</f>
        <v>0</v>
      </c>
      <c r="AD125" s="27"/>
      <c r="AE125" s="43">
        <f>AC125+AD125</f>
        <v>0</v>
      </c>
      <c r="AF125" s="27"/>
      <c r="AG125" s="43">
        <f>AE125+AF125</f>
        <v>0</v>
      </c>
    </row>
    <row r="126" spans="1:33" ht="26.25" hidden="1" customHeight="1">
      <c r="A126" s="28"/>
      <c r="B126" s="28" t="s">
        <v>261</v>
      </c>
      <c r="C126" s="51" t="s">
        <v>262</v>
      </c>
      <c r="D126" s="40"/>
      <c r="E126" s="45"/>
      <c r="F126" s="35"/>
      <c r="G126" s="43">
        <f>D126+F126</f>
        <v>0</v>
      </c>
      <c r="H126" s="35"/>
      <c r="I126" s="43"/>
      <c r="J126" s="46"/>
      <c r="K126" s="47"/>
      <c r="L126" s="35"/>
      <c r="M126" s="43">
        <f>K126+L126</f>
        <v>0</v>
      </c>
      <c r="N126" s="35"/>
      <c r="O126" s="43">
        <f t="shared" si="46"/>
        <v>0</v>
      </c>
      <c r="P126" s="37"/>
      <c r="Q126" s="43">
        <f t="shared" si="47"/>
        <v>0</v>
      </c>
      <c r="R126" s="37"/>
      <c r="S126" s="43">
        <f t="shared" si="48"/>
        <v>0</v>
      </c>
      <c r="T126" s="37"/>
      <c r="U126" s="43">
        <f>S126+T126</f>
        <v>0</v>
      </c>
      <c r="V126" s="37"/>
      <c r="W126" s="44">
        <f t="shared" si="49"/>
        <v>0</v>
      </c>
      <c r="X126" s="27"/>
      <c r="Y126" s="43">
        <f>W126+X126</f>
        <v>0</v>
      </c>
      <c r="Z126" s="27"/>
      <c r="AA126" s="43">
        <f>Y126+Z126</f>
        <v>0</v>
      </c>
      <c r="AB126" s="27"/>
      <c r="AC126" s="43">
        <f>AA126+AB126</f>
        <v>0</v>
      </c>
      <c r="AD126" s="27"/>
      <c r="AE126" s="43">
        <f>AC126+AD126</f>
        <v>0</v>
      </c>
      <c r="AF126" s="27"/>
      <c r="AG126" s="43">
        <f>AE126+AF126</f>
        <v>0</v>
      </c>
    </row>
    <row r="127" spans="1:33" ht="26.25" customHeight="1">
      <c r="A127" s="28"/>
      <c r="B127" s="66" t="s">
        <v>263</v>
      </c>
      <c r="C127" s="67" t="s">
        <v>264</v>
      </c>
      <c r="D127" s="40"/>
      <c r="E127" s="45"/>
      <c r="F127" s="35"/>
      <c r="G127" s="43"/>
      <c r="H127" s="35"/>
      <c r="I127" s="43"/>
      <c r="J127" s="46"/>
      <c r="K127" s="47"/>
      <c r="L127" s="35"/>
      <c r="M127" s="43"/>
      <c r="N127" s="35"/>
      <c r="O127" s="43"/>
      <c r="P127" s="37"/>
      <c r="Q127" s="43"/>
      <c r="R127" s="37"/>
      <c r="S127" s="43"/>
      <c r="T127" s="37"/>
      <c r="U127" s="43"/>
      <c r="V127" s="37"/>
      <c r="W127" s="44"/>
      <c r="X127" s="27"/>
      <c r="Y127" s="43"/>
      <c r="Z127" s="27"/>
      <c r="AA127" s="43"/>
      <c r="AB127" s="27"/>
      <c r="AC127" s="36">
        <f>AC128</f>
        <v>0</v>
      </c>
      <c r="AD127" s="36">
        <f>AD128</f>
        <v>127345.26</v>
      </c>
      <c r="AE127" s="36">
        <f>AE128</f>
        <v>127345.26</v>
      </c>
      <c r="AF127" s="36"/>
      <c r="AG127" s="36">
        <f>AG128</f>
        <v>127345.26</v>
      </c>
    </row>
    <row r="128" spans="1:33" ht="26.25" customHeight="1">
      <c r="A128" s="28"/>
      <c r="B128" s="28" t="s">
        <v>265</v>
      </c>
      <c r="C128" s="51" t="s">
        <v>266</v>
      </c>
      <c r="D128" s="40"/>
      <c r="E128" s="45"/>
      <c r="F128" s="35"/>
      <c r="G128" s="43"/>
      <c r="H128" s="35"/>
      <c r="I128" s="43"/>
      <c r="J128" s="46"/>
      <c r="K128" s="47"/>
      <c r="L128" s="35"/>
      <c r="M128" s="43"/>
      <c r="N128" s="35"/>
      <c r="O128" s="43"/>
      <c r="P128" s="37"/>
      <c r="Q128" s="43"/>
      <c r="R128" s="37"/>
      <c r="S128" s="43"/>
      <c r="T128" s="37"/>
      <c r="U128" s="43"/>
      <c r="V128" s="37"/>
      <c r="W128" s="44"/>
      <c r="X128" s="27"/>
      <c r="Y128" s="43"/>
      <c r="Z128" s="27"/>
      <c r="AA128" s="43"/>
      <c r="AB128" s="27"/>
      <c r="AC128" s="43"/>
      <c r="AD128" s="43">
        <v>127345.26</v>
      </c>
      <c r="AE128" s="43">
        <f t="shared" ref="AE128:AE159" si="51">AC128+AD128</f>
        <v>127345.26</v>
      </c>
      <c r="AF128" s="43"/>
      <c r="AG128" s="43">
        <f t="shared" ref="AG128:AG184" si="52">AE128+AF128</f>
        <v>127345.26</v>
      </c>
    </row>
    <row r="129" spans="1:37" ht="22.5" customHeight="1">
      <c r="A129" s="28"/>
      <c r="B129" s="21" t="s">
        <v>267</v>
      </c>
      <c r="C129" s="31" t="s">
        <v>268</v>
      </c>
      <c r="D129" s="32" t="e">
        <f>D130</f>
        <v>#REF!</v>
      </c>
      <c r="E129" s="68"/>
      <c r="F129" s="20"/>
      <c r="G129" s="36"/>
      <c r="H129" s="20"/>
      <c r="I129" s="36"/>
      <c r="J129" s="69" t="e">
        <f>J130</f>
        <v>#REF!</v>
      </c>
      <c r="K129" s="70" t="e">
        <f>K130</f>
        <v>#REF!</v>
      </c>
      <c r="L129" s="35" t="e">
        <f>L130</f>
        <v>#REF!</v>
      </c>
      <c r="M129" s="36">
        <f>M130</f>
        <v>559767207.78999996</v>
      </c>
      <c r="N129" s="20">
        <f>N130+N177</f>
        <v>12933398.449999999</v>
      </c>
      <c r="O129" s="36">
        <f t="shared" ref="O129:O135" si="53">M129+N129</f>
        <v>572700606.24000001</v>
      </c>
      <c r="P129" s="20">
        <f>P130</f>
        <v>-1872618</v>
      </c>
      <c r="Q129" s="36">
        <f t="shared" ref="Q129:Q135" si="54">O129+P129</f>
        <v>570827988.24000001</v>
      </c>
      <c r="R129" s="20">
        <f>R130+R177+R181</f>
        <v>8799616.9399999976</v>
      </c>
      <c r="S129" s="36">
        <f t="shared" ref="S129:S135" si="55">Q129+R129</f>
        <v>579627605.18000007</v>
      </c>
      <c r="T129" s="20">
        <f>T130+T177+T181</f>
        <v>85593089.330000013</v>
      </c>
      <c r="U129" s="36">
        <f>U130+U177+U181</f>
        <v>598138437.46000004</v>
      </c>
      <c r="V129" s="20">
        <f>V130+V177+V181</f>
        <v>4693718.08</v>
      </c>
      <c r="W129" s="38">
        <f t="shared" ref="W129:W135" si="56">U129+V129</f>
        <v>602832155.54000008</v>
      </c>
      <c r="X129" s="36">
        <f>X130+X177+X181</f>
        <v>-990582.99999999977</v>
      </c>
      <c r="Y129" s="36">
        <f>Y130+Y177+Y181</f>
        <v>597147854.46000004</v>
      </c>
      <c r="Z129" s="36">
        <f>Z130+Z177+Z181</f>
        <v>38824823.530000001</v>
      </c>
      <c r="AA129" s="36">
        <f t="shared" ref="AA129:AA135" si="57">Y129+Z129</f>
        <v>635972677.99000001</v>
      </c>
      <c r="AB129" s="36">
        <f>AB130+AB177+AB181</f>
        <v>4465253.6900000004</v>
      </c>
      <c r="AC129" s="36">
        <f t="shared" ref="AC129:AC135" si="58">AA129+AB129</f>
        <v>640437931.68000007</v>
      </c>
      <c r="AD129" s="36">
        <f>AD130+AD177+AD181</f>
        <v>-590345.26</v>
      </c>
      <c r="AE129" s="36">
        <f t="shared" si="51"/>
        <v>639847586.42000008</v>
      </c>
      <c r="AF129" s="36">
        <f>AF130+AF177+AF181</f>
        <v>16124977.32</v>
      </c>
      <c r="AG129" s="36">
        <f t="shared" si="52"/>
        <v>655972563.74000013</v>
      </c>
    </row>
    <row r="130" spans="1:37" ht="37.5" customHeight="1">
      <c r="A130" s="21"/>
      <c r="B130" s="16" t="s">
        <v>269</v>
      </c>
      <c r="C130" s="71" t="s">
        <v>270</v>
      </c>
      <c r="D130" s="32" t="e">
        <f t="shared" ref="D130:K130" si="59">D131+D134+D149+D177</f>
        <v>#REF!</v>
      </c>
      <c r="E130" s="32" t="e">
        <f t="shared" si="59"/>
        <v>#REF!</v>
      </c>
      <c r="F130" s="32" t="e">
        <f t="shared" si="59"/>
        <v>#REF!</v>
      </c>
      <c r="G130" s="32" t="e">
        <f t="shared" si="59"/>
        <v>#REF!</v>
      </c>
      <c r="H130" s="32" t="e">
        <f t="shared" si="59"/>
        <v>#REF!</v>
      </c>
      <c r="I130" s="32" t="e">
        <f t="shared" si="59"/>
        <v>#REF!</v>
      </c>
      <c r="J130" s="33" t="e">
        <f t="shared" si="59"/>
        <v>#REF!</v>
      </c>
      <c r="K130" s="34" t="e">
        <f t="shared" si="59"/>
        <v>#REF!</v>
      </c>
      <c r="L130" s="35" t="e">
        <f>L134+L142</f>
        <v>#REF!</v>
      </c>
      <c r="M130" s="36">
        <f>M131+M134+M142+M170</f>
        <v>559767207.78999996</v>
      </c>
      <c r="N130" s="20">
        <f>N134+N142+N170</f>
        <v>12648819.43</v>
      </c>
      <c r="O130" s="36">
        <f t="shared" si="53"/>
        <v>572416027.21999991</v>
      </c>
      <c r="P130" s="20">
        <f>P170</f>
        <v>-1872618</v>
      </c>
      <c r="Q130" s="36">
        <f t="shared" si="54"/>
        <v>570543409.21999991</v>
      </c>
      <c r="R130" s="20">
        <f>R170+R131+R134+R142</f>
        <v>8799616.9399999976</v>
      </c>
      <c r="S130" s="36">
        <f t="shared" si="55"/>
        <v>579343026.15999985</v>
      </c>
      <c r="T130" s="20">
        <f>T170+T131+T134+T142</f>
        <v>67688472.330000013</v>
      </c>
      <c r="U130" s="36">
        <f>U131+U134+U142+U170</f>
        <v>598138437.46000004</v>
      </c>
      <c r="V130" s="20">
        <f>V170+V131+V134+V142</f>
        <v>-3117618.52</v>
      </c>
      <c r="W130" s="38">
        <f t="shared" si="56"/>
        <v>595020818.94000006</v>
      </c>
      <c r="X130" s="36">
        <f>X131+X134+X142+X170</f>
        <v>-1117928.2599999998</v>
      </c>
      <c r="Y130" s="36">
        <f>Y131+Y134+Y142+Y170</f>
        <v>597020509.20000005</v>
      </c>
      <c r="Z130" s="36">
        <f>Z131+Z134+Z142+Z170</f>
        <v>54491451.07</v>
      </c>
      <c r="AA130" s="36">
        <f t="shared" si="57"/>
        <v>651511960.2700001</v>
      </c>
      <c r="AB130" s="36">
        <f>AB131+AB134+AB142+AB170</f>
        <v>3028666.6900000004</v>
      </c>
      <c r="AC130" s="36">
        <f t="shared" si="58"/>
        <v>654540626.96000016</v>
      </c>
      <c r="AD130" s="36">
        <f>AD131+AD134+AD142+AD170</f>
        <v>-463000</v>
      </c>
      <c r="AE130" s="36">
        <f t="shared" si="51"/>
        <v>654077626.96000016</v>
      </c>
      <c r="AF130" s="36">
        <f>AF131+AF134+AF142+AF170</f>
        <v>16132438.689999999</v>
      </c>
      <c r="AG130" s="36">
        <f t="shared" si="52"/>
        <v>670210065.65000021</v>
      </c>
    </row>
    <row r="131" spans="1:37" ht="26.25" customHeight="1">
      <c r="A131" s="28">
        <v>705</v>
      </c>
      <c r="B131" s="21" t="s">
        <v>271</v>
      </c>
      <c r="C131" s="72" t="s">
        <v>272</v>
      </c>
      <c r="D131" s="32" t="e">
        <f>D132+#REF!+D133</f>
        <v>#REF!</v>
      </c>
      <c r="E131" s="32" t="e">
        <f>E132+#REF!+E133</f>
        <v>#REF!</v>
      </c>
      <c r="F131" s="32" t="e">
        <f>F132+#REF!+F133</f>
        <v>#REF!</v>
      </c>
      <c r="G131" s="32" t="e">
        <f>G132+#REF!+G133</f>
        <v>#REF!</v>
      </c>
      <c r="H131" s="32" t="e">
        <f>H132+#REF!+H133</f>
        <v>#REF!</v>
      </c>
      <c r="I131" s="32" t="e">
        <f>I132+#REF!+I133</f>
        <v>#REF!</v>
      </c>
      <c r="J131" s="33" t="e">
        <f>J132+#REF!+J133</f>
        <v>#REF!</v>
      </c>
      <c r="K131" s="34" t="e">
        <f>K132+#REF!+K133</f>
        <v>#REF!</v>
      </c>
      <c r="L131" s="35"/>
      <c r="M131" s="36">
        <f>M132+M133</f>
        <v>178783400</v>
      </c>
      <c r="N131" s="35"/>
      <c r="O131" s="43">
        <f t="shared" si="53"/>
        <v>178783400</v>
      </c>
      <c r="P131" s="37"/>
      <c r="Q131" s="36">
        <f t="shared" si="54"/>
        <v>178783400</v>
      </c>
      <c r="R131" s="36">
        <f>R133</f>
        <v>1327363.46</v>
      </c>
      <c r="S131" s="36">
        <f t="shared" si="55"/>
        <v>180110763.46000001</v>
      </c>
      <c r="T131" s="36">
        <f>T133</f>
        <v>1719485.17</v>
      </c>
      <c r="U131" s="36">
        <f>U132+U133</f>
        <v>184953200</v>
      </c>
      <c r="V131" s="36">
        <f>V133</f>
        <v>0</v>
      </c>
      <c r="W131" s="38">
        <f t="shared" si="56"/>
        <v>184953200</v>
      </c>
      <c r="X131" s="27"/>
      <c r="Y131" s="36">
        <f>Y132+Y133</f>
        <v>184953200</v>
      </c>
      <c r="Z131" s="27"/>
      <c r="AA131" s="36">
        <f t="shared" si="57"/>
        <v>184953200</v>
      </c>
      <c r="AB131" s="27"/>
      <c r="AC131" s="36">
        <f t="shared" si="58"/>
        <v>184953200</v>
      </c>
      <c r="AD131" s="27"/>
      <c r="AE131" s="36">
        <f t="shared" si="51"/>
        <v>184953200</v>
      </c>
      <c r="AF131" s="27"/>
      <c r="AG131" s="36">
        <f t="shared" si="52"/>
        <v>184953200</v>
      </c>
    </row>
    <row r="132" spans="1:37" ht="37.5" customHeight="1">
      <c r="A132" s="28">
        <v>705</v>
      </c>
      <c r="B132" s="28" t="s">
        <v>273</v>
      </c>
      <c r="C132" s="51" t="s">
        <v>274</v>
      </c>
      <c r="D132" s="40">
        <v>156595200</v>
      </c>
      <c r="E132" s="45"/>
      <c r="F132" s="35"/>
      <c r="G132" s="43">
        <f>D132+F132</f>
        <v>156595200</v>
      </c>
      <c r="H132" s="35"/>
      <c r="I132" s="43"/>
      <c r="J132" s="46"/>
      <c r="K132" s="48">
        <f>D132+J132</f>
        <v>156595200</v>
      </c>
      <c r="L132" s="35"/>
      <c r="M132" s="43">
        <v>177261400</v>
      </c>
      <c r="N132" s="35"/>
      <c r="O132" s="43">
        <f t="shared" si="53"/>
        <v>177261400</v>
      </c>
      <c r="P132" s="37"/>
      <c r="Q132" s="43">
        <f t="shared" si="54"/>
        <v>177261400</v>
      </c>
      <c r="R132" s="37"/>
      <c r="S132" s="43">
        <f t="shared" si="55"/>
        <v>177261400</v>
      </c>
      <c r="T132" s="37"/>
      <c r="U132" s="43">
        <v>182234200</v>
      </c>
      <c r="V132" s="37"/>
      <c r="W132" s="44">
        <f t="shared" si="56"/>
        <v>182234200</v>
      </c>
      <c r="X132" s="27"/>
      <c r="Y132" s="43">
        <v>182234200</v>
      </c>
      <c r="Z132" s="27"/>
      <c r="AA132" s="43">
        <f t="shared" si="57"/>
        <v>182234200</v>
      </c>
      <c r="AB132" s="27"/>
      <c r="AC132" s="43">
        <f t="shared" si="58"/>
        <v>182234200</v>
      </c>
      <c r="AD132" s="27"/>
      <c r="AE132" s="43">
        <f t="shared" si="51"/>
        <v>182234200</v>
      </c>
      <c r="AF132" s="27"/>
      <c r="AG132" s="43">
        <f t="shared" si="52"/>
        <v>182234200</v>
      </c>
    </row>
    <row r="133" spans="1:37" ht="23.25" customHeight="1">
      <c r="A133" s="28">
        <v>705</v>
      </c>
      <c r="B133" s="28" t="s">
        <v>275</v>
      </c>
      <c r="C133" s="51" t="s">
        <v>276</v>
      </c>
      <c r="D133" s="40">
        <v>14645900</v>
      </c>
      <c r="E133" s="45"/>
      <c r="F133" s="35"/>
      <c r="G133" s="43">
        <f>D133+F133</f>
        <v>14645900</v>
      </c>
      <c r="H133" s="35"/>
      <c r="I133" s="43"/>
      <c r="J133" s="46"/>
      <c r="K133" s="48">
        <f>D133+J133</f>
        <v>14645900</v>
      </c>
      <c r="L133" s="35"/>
      <c r="M133" s="43">
        <v>1522000</v>
      </c>
      <c r="N133" s="35"/>
      <c r="O133" s="43">
        <f t="shared" si="53"/>
        <v>1522000</v>
      </c>
      <c r="P133" s="37"/>
      <c r="Q133" s="43">
        <f t="shared" si="54"/>
        <v>1522000</v>
      </c>
      <c r="R133" s="43">
        <v>1327363.46</v>
      </c>
      <c r="S133" s="43">
        <f t="shared" si="55"/>
        <v>2849363.46</v>
      </c>
      <c r="T133" s="43">
        <v>1719485.17</v>
      </c>
      <c r="U133" s="43">
        <v>2719000</v>
      </c>
      <c r="V133" s="43"/>
      <c r="W133" s="44">
        <f t="shared" si="56"/>
        <v>2719000</v>
      </c>
      <c r="X133" s="27"/>
      <c r="Y133" s="43">
        <v>2719000</v>
      </c>
      <c r="Z133" s="27"/>
      <c r="AA133" s="43">
        <f t="shared" si="57"/>
        <v>2719000</v>
      </c>
      <c r="AB133" s="27"/>
      <c r="AC133" s="43">
        <f t="shared" si="58"/>
        <v>2719000</v>
      </c>
      <c r="AD133" s="27"/>
      <c r="AE133" s="43">
        <f t="shared" si="51"/>
        <v>2719000</v>
      </c>
      <c r="AF133" s="27"/>
      <c r="AG133" s="43">
        <f t="shared" si="52"/>
        <v>2719000</v>
      </c>
    </row>
    <row r="134" spans="1:37" ht="27" customHeight="1">
      <c r="A134" s="28"/>
      <c r="B134" s="21" t="s">
        <v>277</v>
      </c>
      <c r="C134" s="31" t="s">
        <v>278</v>
      </c>
      <c r="D134" s="32" t="e">
        <f>D137+#REF!+#REF!+D139</f>
        <v>#REF!</v>
      </c>
      <c r="E134" s="32" t="e">
        <f>E137+#REF!+#REF!+E139</f>
        <v>#REF!</v>
      </c>
      <c r="F134" s="32" t="e">
        <f>F137+#REF!+#REF!+F139</f>
        <v>#REF!</v>
      </c>
      <c r="G134" s="32" t="e">
        <f>G137+#REF!+#REF!+G139</f>
        <v>#REF!</v>
      </c>
      <c r="H134" s="32"/>
      <c r="I134" s="32"/>
      <c r="J134" s="69" t="e">
        <f>#REF!+J139</f>
        <v>#REF!</v>
      </c>
      <c r="K134" s="70" t="e">
        <f>#REF!+K139</f>
        <v>#REF!</v>
      </c>
      <c r="L134" s="35" t="e">
        <f>#REF!+L138+L139</f>
        <v>#REF!</v>
      </c>
      <c r="M134" s="36">
        <f>M135+M137+M139</f>
        <v>82248002.760000005</v>
      </c>
      <c r="N134" s="20">
        <f>N135+N137+N139</f>
        <v>11622432.33</v>
      </c>
      <c r="O134" s="36">
        <f t="shared" si="53"/>
        <v>93870435.090000004</v>
      </c>
      <c r="P134" s="37"/>
      <c r="Q134" s="36">
        <f t="shared" si="54"/>
        <v>93870435.090000004</v>
      </c>
      <c r="R134" s="36">
        <f>R135+R137+R139</f>
        <v>2535501.7000000002</v>
      </c>
      <c r="S134" s="36">
        <f t="shared" si="55"/>
        <v>96405936.790000007</v>
      </c>
      <c r="T134" s="36">
        <f>T135+T137+T139</f>
        <v>47133112.760000005</v>
      </c>
      <c r="U134" s="36">
        <f>U135+U137+U138+U139</f>
        <v>96461949.840000004</v>
      </c>
      <c r="V134" s="36">
        <f>V135+V137+V139</f>
        <v>-2543281.92</v>
      </c>
      <c r="W134" s="38">
        <f t="shared" si="56"/>
        <v>93918667.920000002</v>
      </c>
      <c r="X134" s="58">
        <f>X139+X135</f>
        <v>-2740431.36</v>
      </c>
      <c r="Y134" s="36">
        <f>Y135+Y137+Y138+Y139</f>
        <v>93721518.480000004</v>
      </c>
      <c r="Z134" s="58">
        <f>Z139+Z135+Z137</f>
        <v>24259172.990000002</v>
      </c>
      <c r="AA134" s="36">
        <f t="shared" si="57"/>
        <v>117980691.47</v>
      </c>
      <c r="AB134" s="58">
        <f>AB139+AB135+AB137</f>
        <v>2354499.4900000002</v>
      </c>
      <c r="AC134" s="36">
        <f t="shared" si="58"/>
        <v>120335190.95999999</v>
      </c>
      <c r="AD134" s="36">
        <f>AD139+AD135+AD137+AD136</f>
        <v>-463000</v>
      </c>
      <c r="AE134" s="36">
        <f t="shared" si="51"/>
        <v>119872190.95999999</v>
      </c>
      <c r="AF134" s="36">
        <f>AF139+AF135+AF137+AF136</f>
        <v>16132438.689999999</v>
      </c>
      <c r="AG134" s="36">
        <f t="shared" si="52"/>
        <v>136004629.65000001</v>
      </c>
    </row>
    <row r="135" spans="1:37" ht="33" customHeight="1">
      <c r="A135" s="28">
        <v>715</v>
      </c>
      <c r="B135" s="28" t="s">
        <v>279</v>
      </c>
      <c r="C135" s="63" t="s">
        <v>280</v>
      </c>
      <c r="D135" s="32"/>
      <c r="E135" s="32"/>
      <c r="F135" s="32"/>
      <c r="G135" s="32"/>
      <c r="H135" s="32"/>
      <c r="I135" s="32"/>
      <c r="J135" s="69"/>
      <c r="K135" s="70"/>
      <c r="L135" s="35"/>
      <c r="M135" s="43">
        <v>0</v>
      </c>
      <c r="N135" s="35">
        <v>3438173</v>
      </c>
      <c r="O135" s="43">
        <f t="shared" si="53"/>
        <v>3438173</v>
      </c>
      <c r="P135" s="37"/>
      <c r="Q135" s="43">
        <f t="shared" si="54"/>
        <v>3438173</v>
      </c>
      <c r="R135" s="37"/>
      <c r="S135" s="43">
        <f t="shared" si="55"/>
        <v>3438173</v>
      </c>
      <c r="T135" s="37"/>
      <c r="U135" s="43">
        <v>5834399</v>
      </c>
      <c r="V135" s="37"/>
      <c r="W135" s="44">
        <f t="shared" si="56"/>
        <v>5834399</v>
      </c>
      <c r="X135" s="73">
        <v>-5443057</v>
      </c>
      <c r="Y135" s="43">
        <f>U135+X135</f>
        <v>391342</v>
      </c>
      <c r="Z135" s="73"/>
      <c r="AA135" s="43">
        <f t="shared" si="57"/>
        <v>391342</v>
      </c>
      <c r="AB135" s="73"/>
      <c r="AC135" s="74">
        <f t="shared" si="58"/>
        <v>391342</v>
      </c>
      <c r="AD135" s="75"/>
      <c r="AE135" s="74">
        <f t="shared" si="51"/>
        <v>391342</v>
      </c>
      <c r="AF135" s="75"/>
      <c r="AG135" s="74">
        <f t="shared" si="52"/>
        <v>391342</v>
      </c>
    </row>
    <row r="136" spans="1:37" ht="33" customHeight="1">
      <c r="A136" s="28">
        <v>715</v>
      </c>
      <c r="B136" s="28" t="s">
        <v>281</v>
      </c>
      <c r="C136" s="63" t="s">
        <v>282</v>
      </c>
      <c r="D136" s="32"/>
      <c r="E136" s="32"/>
      <c r="F136" s="32"/>
      <c r="G136" s="32"/>
      <c r="H136" s="32"/>
      <c r="I136" s="32"/>
      <c r="J136" s="69"/>
      <c r="K136" s="70"/>
      <c r="L136" s="35"/>
      <c r="M136" s="43"/>
      <c r="N136" s="35"/>
      <c r="O136" s="43"/>
      <c r="P136" s="37"/>
      <c r="Q136" s="43"/>
      <c r="R136" s="37"/>
      <c r="S136" s="43"/>
      <c r="T136" s="37"/>
      <c r="U136" s="43"/>
      <c r="V136" s="37"/>
      <c r="W136" s="44"/>
      <c r="X136" s="73"/>
      <c r="Y136" s="43"/>
      <c r="Z136" s="73"/>
      <c r="AA136" s="43"/>
      <c r="AB136" s="73"/>
      <c r="AC136" s="74"/>
      <c r="AD136" s="74">
        <v>100000</v>
      </c>
      <c r="AE136" s="74">
        <f t="shared" si="51"/>
        <v>100000</v>
      </c>
      <c r="AF136" s="74"/>
      <c r="AG136" s="74">
        <f t="shared" si="52"/>
        <v>100000</v>
      </c>
    </row>
    <row r="137" spans="1:37" ht="36.75" customHeight="1">
      <c r="A137" s="28">
        <v>715</v>
      </c>
      <c r="B137" s="28" t="s">
        <v>283</v>
      </c>
      <c r="C137" s="51" t="s">
        <v>284</v>
      </c>
      <c r="D137" s="40"/>
      <c r="E137" s="45"/>
      <c r="F137" s="35"/>
      <c r="G137" s="43">
        <f>D137+F137</f>
        <v>0</v>
      </c>
      <c r="H137" s="35"/>
      <c r="I137" s="43"/>
      <c r="J137" s="46"/>
      <c r="K137" s="47"/>
      <c r="L137" s="35"/>
      <c r="M137" s="43">
        <f>K137+L137</f>
        <v>0</v>
      </c>
      <c r="N137" s="35">
        <v>11010450.52</v>
      </c>
      <c r="O137" s="43">
        <f>M137+N137</f>
        <v>11010450.52</v>
      </c>
      <c r="P137" s="37"/>
      <c r="Q137" s="43">
        <f>O137+P137</f>
        <v>11010450.52</v>
      </c>
      <c r="R137" s="37"/>
      <c r="S137" s="43">
        <f>Q137+R137</f>
        <v>11010450.52</v>
      </c>
      <c r="T137" s="37"/>
      <c r="U137" s="43">
        <v>4137432.56</v>
      </c>
      <c r="V137" s="43">
        <v>-1349009.18</v>
      </c>
      <c r="W137" s="44">
        <f>U137+V137</f>
        <v>2788423.38</v>
      </c>
      <c r="X137" s="27"/>
      <c r="Y137" s="43">
        <v>4137432.56</v>
      </c>
      <c r="Z137" s="27">
        <v>1979795.51</v>
      </c>
      <c r="AA137" s="43">
        <f t="shared" ref="AA137:AA163" si="60">Y137+Z137</f>
        <v>6117228.0700000003</v>
      </c>
      <c r="AB137" s="27">
        <v>-0.01</v>
      </c>
      <c r="AC137" s="74">
        <f t="shared" ref="AC137:AC184" si="61">AA137+AB137</f>
        <v>6117228.0600000005</v>
      </c>
      <c r="AD137" s="76"/>
      <c r="AE137" s="74">
        <f t="shared" si="51"/>
        <v>6117228.0600000005</v>
      </c>
      <c r="AF137" s="76"/>
      <c r="AG137" s="74">
        <f t="shared" si="52"/>
        <v>6117228.0600000005</v>
      </c>
    </row>
    <row r="138" spans="1:37" ht="40.5" customHeight="1">
      <c r="A138" s="28">
        <v>715</v>
      </c>
      <c r="B138" s="77" t="s">
        <v>285</v>
      </c>
      <c r="C138" s="63" t="s">
        <v>286</v>
      </c>
      <c r="D138" s="40"/>
      <c r="E138" s="45"/>
      <c r="F138" s="35"/>
      <c r="G138" s="43"/>
      <c r="H138" s="35"/>
      <c r="I138" s="43"/>
      <c r="J138" s="78"/>
      <c r="K138" s="48">
        <v>0</v>
      </c>
      <c r="L138" s="35">
        <v>50000</v>
      </c>
      <c r="M138" s="43"/>
      <c r="N138" s="35"/>
      <c r="O138" s="43">
        <f>M138+N138</f>
        <v>0</v>
      </c>
      <c r="P138" s="37"/>
      <c r="Q138" s="43">
        <f>O138+P138</f>
        <v>0</v>
      </c>
      <c r="R138" s="37"/>
      <c r="S138" s="43">
        <f>Q138+R138</f>
        <v>0</v>
      </c>
      <c r="T138" s="37"/>
      <c r="U138" s="43">
        <v>1649369.94</v>
      </c>
      <c r="V138" s="37"/>
      <c r="W138" s="44">
        <f>U138+V138</f>
        <v>1649369.94</v>
      </c>
      <c r="X138" s="27"/>
      <c r="Y138" s="43">
        <v>1649369.94</v>
      </c>
      <c r="Z138" s="27"/>
      <c r="AA138" s="43">
        <f t="shared" si="60"/>
        <v>1649369.94</v>
      </c>
      <c r="AB138" s="27"/>
      <c r="AC138" s="74">
        <f t="shared" si="61"/>
        <v>1649369.94</v>
      </c>
      <c r="AD138" s="76"/>
      <c r="AE138" s="74">
        <f t="shared" si="51"/>
        <v>1649369.94</v>
      </c>
      <c r="AF138" s="76"/>
      <c r="AG138" s="74">
        <f t="shared" si="52"/>
        <v>1649369.94</v>
      </c>
    </row>
    <row r="139" spans="1:37" ht="24" customHeight="1">
      <c r="A139" s="28"/>
      <c r="B139" s="28" t="s">
        <v>287</v>
      </c>
      <c r="C139" s="63" t="s">
        <v>288</v>
      </c>
      <c r="D139" s="40">
        <f>D140</f>
        <v>8722700</v>
      </c>
      <c r="E139" s="45"/>
      <c r="F139" s="35"/>
      <c r="G139" s="43">
        <f>D139+F139</f>
        <v>8722700</v>
      </c>
      <c r="H139" s="35"/>
      <c r="I139" s="43"/>
      <c r="J139" s="78">
        <f>J140</f>
        <v>23172081.239999998</v>
      </c>
      <c r="K139" s="48">
        <f>K140</f>
        <v>31894781.239999998</v>
      </c>
      <c r="L139" s="35">
        <f>L140</f>
        <v>3483804.65</v>
      </c>
      <c r="M139" s="43">
        <f>M140</f>
        <v>82248002.760000005</v>
      </c>
      <c r="N139" s="35">
        <f>N140</f>
        <v>-2826191.19</v>
      </c>
      <c r="O139" s="43">
        <f>M139+N139</f>
        <v>79421811.570000008</v>
      </c>
      <c r="P139" s="37"/>
      <c r="Q139" s="43">
        <f>O139+P139</f>
        <v>79421811.570000008</v>
      </c>
      <c r="R139" s="43">
        <f>R140</f>
        <v>2535501.7000000002</v>
      </c>
      <c r="S139" s="43">
        <f>S140+S141</f>
        <v>81957313.270000011</v>
      </c>
      <c r="T139" s="43">
        <f>T140+T141</f>
        <v>47133112.760000005</v>
      </c>
      <c r="U139" s="43">
        <f>U140+U141</f>
        <v>84840748.340000004</v>
      </c>
      <c r="V139" s="43">
        <f>V140+V141</f>
        <v>-1194272.74</v>
      </c>
      <c r="W139" s="44">
        <f>W140+W141</f>
        <v>83646475.600000009</v>
      </c>
      <c r="X139" s="58">
        <f>X140</f>
        <v>2702625.64</v>
      </c>
      <c r="Y139" s="43">
        <f>Y140+Y141</f>
        <v>87543373.980000004</v>
      </c>
      <c r="Z139" s="43">
        <f>Z140</f>
        <v>22279377.48</v>
      </c>
      <c r="AA139" s="43">
        <f t="shared" si="60"/>
        <v>109822751.46000001</v>
      </c>
      <c r="AB139" s="43">
        <f>AB140+AB141</f>
        <v>2354499.5</v>
      </c>
      <c r="AC139" s="74">
        <f t="shared" si="61"/>
        <v>112177250.96000001</v>
      </c>
      <c r="AD139" s="74">
        <f>AD140+AD141</f>
        <v>-563000</v>
      </c>
      <c r="AE139" s="74">
        <f t="shared" si="51"/>
        <v>111614250.96000001</v>
      </c>
      <c r="AF139" s="74">
        <f>AF140+AF141</f>
        <v>16132438.689999999</v>
      </c>
      <c r="AG139" s="74">
        <f t="shared" si="52"/>
        <v>127746689.65000001</v>
      </c>
    </row>
    <row r="140" spans="1:37" ht="25.5" customHeight="1">
      <c r="A140" s="28">
        <v>715</v>
      </c>
      <c r="B140" s="28" t="s">
        <v>289</v>
      </c>
      <c r="C140" s="51" t="s">
        <v>290</v>
      </c>
      <c r="D140" s="40">
        <v>8722700</v>
      </c>
      <c r="E140" s="49"/>
      <c r="F140" s="35"/>
      <c r="G140" s="43">
        <f>D140+F140</f>
        <v>8722700</v>
      </c>
      <c r="H140" s="35"/>
      <c r="I140" s="43"/>
      <c r="J140" s="78">
        <v>23172081.239999998</v>
      </c>
      <c r="K140" s="48">
        <f>D140+J140</f>
        <v>31894781.239999998</v>
      </c>
      <c r="L140" s="35">
        <v>3483804.65</v>
      </c>
      <c r="M140" s="43">
        <v>82248002.760000005</v>
      </c>
      <c r="N140" s="35">
        <v>-2826191.19</v>
      </c>
      <c r="O140" s="43">
        <f>M140+N140</f>
        <v>79421811.570000008</v>
      </c>
      <c r="P140" s="58"/>
      <c r="Q140" s="43">
        <f>O140+P140</f>
        <v>79421811.570000008</v>
      </c>
      <c r="R140" s="43">
        <v>2535501.7000000002</v>
      </c>
      <c r="S140" s="43">
        <f>Q140+R140</f>
        <v>81957313.270000011</v>
      </c>
      <c r="T140" s="43">
        <v>45635793.560000002</v>
      </c>
      <c r="U140" s="43">
        <v>74072315.340000004</v>
      </c>
      <c r="V140" s="43">
        <v>-1194272.74</v>
      </c>
      <c r="W140" s="44">
        <f>U140+V140</f>
        <v>72878042.600000009</v>
      </c>
      <c r="X140" s="43">
        <v>2702625.64</v>
      </c>
      <c r="Y140" s="43">
        <f>U140+X140</f>
        <v>76774940.980000004</v>
      </c>
      <c r="Z140" s="79">
        <v>22279377.48</v>
      </c>
      <c r="AA140" s="43">
        <f t="shared" si="60"/>
        <v>99054318.460000008</v>
      </c>
      <c r="AB140" s="80">
        <v>-5721825.25</v>
      </c>
      <c r="AC140" s="74">
        <f t="shared" si="61"/>
        <v>93332493.210000008</v>
      </c>
      <c r="AD140" s="74">
        <v>-563000</v>
      </c>
      <c r="AE140" s="74">
        <f t="shared" si="51"/>
        <v>92769493.210000008</v>
      </c>
      <c r="AF140" s="74">
        <v>16132438.689999999</v>
      </c>
      <c r="AG140" s="74">
        <f t="shared" si="52"/>
        <v>108901931.90000001</v>
      </c>
      <c r="AH140" s="1">
        <v>15468540.939999999</v>
      </c>
      <c r="AI140" s="1">
        <v>-667152.79</v>
      </c>
      <c r="AJ140" s="1">
        <v>1331050.54</v>
      </c>
      <c r="AK140" s="1">
        <f>AH140+AI140+AJ140</f>
        <v>16132438.689999998</v>
      </c>
    </row>
    <row r="141" spans="1:37" ht="24" customHeight="1">
      <c r="A141" s="28">
        <v>735</v>
      </c>
      <c r="B141" s="28" t="s">
        <v>289</v>
      </c>
      <c r="C141" s="51" t="s">
        <v>290</v>
      </c>
      <c r="D141" s="40"/>
      <c r="E141" s="49"/>
      <c r="F141" s="35"/>
      <c r="G141" s="43"/>
      <c r="H141" s="35"/>
      <c r="I141" s="43"/>
      <c r="J141" s="78"/>
      <c r="K141" s="48"/>
      <c r="L141" s="35"/>
      <c r="M141" s="43"/>
      <c r="N141" s="35"/>
      <c r="O141" s="43"/>
      <c r="P141" s="58"/>
      <c r="Q141" s="43"/>
      <c r="R141" s="43"/>
      <c r="S141" s="43"/>
      <c r="T141" s="43">
        <v>1497319.2</v>
      </c>
      <c r="U141" s="43">
        <v>10768433</v>
      </c>
      <c r="V141" s="43"/>
      <c r="W141" s="44">
        <f>U141+V141</f>
        <v>10768433</v>
      </c>
      <c r="X141" s="37"/>
      <c r="Y141" s="43">
        <v>10768433</v>
      </c>
      <c r="Z141" s="27"/>
      <c r="AA141" s="43">
        <f t="shared" si="60"/>
        <v>10768433</v>
      </c>
      <c r="AB141" s="27">
        <v>8076324.75</v>
      </c>
      <c r="AC141" s="74">
        <f t="shared" si="61"/>
        <v>18844757.75</v>
      </c>
      <c r="AD141" s="76"/>
      <c r="AE141" s="74">
        <f t="shared" si="51"/>
        <v>18844757.75</v>
      </c>
      <c r="AF141" s="76"/>
      <c r="AG141" s="74">
        <f t="shared" si="52"/>
        <v>18844757.75</v>
      </c>
      <c r="AK141" s="1">
        <f>AI140+AJ140</f>
        <v>663897.75</v>
      </c>
    </row>
    <row r="142" spans="1:37" ht="31.5" customHeight="1">
      <c r="A142" s="28"/>
      <c r="B142" s="21" t="s">
        <v>291</v>
      </c>
      <c r="C142" s="72" t="s">
        <v>292</v>
      </c>
      <c r="D142" s="32">
        <f t="shared" ref="D142:K142" si="62">D143+D144+D145+D146+D147+D148+D149+D150+D151+D152+D153+D154+D155+D157+D158+D162+D163+D166+D167+D168</f>
        <v>263117200</v>
      </c>
      <c r="E142" s="32">
        <f t="shared" si="62"/>
        <v>180161500</v>
      </c>
      <c r="F142" s="32">
        <f t="shared" si="62"/>
        <v>0</v>
      </c>
      <c r="G142" s="32">
        <f t="shared" si="62"/>
        <v>250479800</v>
      </c>
      <c r="H142" s="32">
        <f t="shared" si="62"/>
        <v>0</v>
      </c>
      <c r="I142" s="32">
        <f t="shared" si="62"/>
        <v>0</v>
      </c>
      <c r="J142" s="33">
        <f t="shared" si="62"/>
        <v>95.799999999813735</v>
      </c>
      <c r="K142" s="34">
        <f t="shared" si="62"/>
        <v>263117295.80000001</v>
      </c>
      <c r="L142" s="35">
        <f>L149</f>
        <v>-113500</v>
      </c>
      <c r="M142" s="36">
        <f>M149+M162+M163+M166+M167+M168</f>
        <v>268327416.03</v>
      </c>
      <c r="N142" s="20">
        <f>N149</f>
        <v>-20</v>
      </c>
      <c r="O142" s="36">
        <f t="shared" ref="O142:O159" si="63">M142+N142</f>
        <v>268327396.03</v>
      </c>
      <c r="P142" s="37"/>
      <c r="Q142" s="36">
        <f t="shared" ref="Q142:W142" si="64">Q149+Q162+Q163+Q166+Q167+Q168+Q165</f>
        <v>268327396.03</v>
      </c>
      <c r="R142" s="36">
        <f t="shared" si="64"/>
        <v>-3945441</v>
      </c>
      <c r="S142" s="36">
        <f t="shared" si="64"/>
        <v>264381955.03</v>
      </c>
      <c r="T142" s="36">
        <f t="shared" si="64"/>
        <v>15070899</v>
      </c>
      <c r="U142" s="36">
        <f t="shared" si="64"/>
        <v>261503112.40000001</v>
      </c>
      <c r="V142" s="36">
        <f t="shared" si="64"/>
        <v>0</v>
      </c>
      <c r="W142" s="38">
        <f t="shared" si="64"/>
        <v>261503112.40000001</v>
      </c>
      <c r="X142" s="37">
        <f>X149+X168</f>
        <v>0</v>
      </c>
      <c r="Y142" s="36">
        <f>Y149+Y162+Y163+Y166+Y167+Y168+Y165</f>
        <v>261503112.40000001</v>
      </c>
      <c r="Z142" s="37">
        <f>Z149+Z168</f>
        <v>0</v>
      </c>
      <c r="AA142" s="36">
        <f t="shared" si="60"/>
        <v>261503112.40000001</v>
      </c>
      <c r="AB142" s="81">
        <f>AB149+AB168+AB164</f>
        <v>1706330.2</v>
      </c>
      <c r="AC142" s="36">
        <f t="shared" si="61"/>
        <v>263209442.59999999</v>
      </c>
      <c r="AD142" s="82">
        <f>AD149+AD168+AD164</f>
        <v>0</v>
      </c>
      <c r="AE142" s="36">
        <f t="shared" si="51"/>
        <v>263209442.59999999</v>
      </c>
      <c r="AF142" s="82"/>
      <c r="AG142" s="36">
        <f t="shared" si="52"/>
        <v>263209442.59999999</v>
      </c>
      <c r="AK142" s="1">
        <f>AK141+AH140</f>
        <v>16132438.689999999</v>
      </c>
    </row>
    <row r="143" spans="1:37" ht="13.5" hidden="1" customHeight="1">
      <c r="A143" s="28"/>
      <c r="B143" s="28" t="s">
        <v>293</v>
      </c>
      <c r="C143" s="51" t="s">
        <v>294</v>
      </c>
      <c r="D143" s="40"/>
      <c r="E143" s="49">
        <v>0</v>
      </c>
      <c r="F143" s="35"/>
      <c r="G143" s="43">
        <f t="shared" ref="G143:G155" si="65">D143+F143</f>
        <v>0</v>
      </c>
      <c r="H143" s="35"/>
      <c r="I143" s="43"/>
      <c r="J143" s="46"/>
      <c r="K143" s="47"/>
      <c r="L143" s="35"/>
      <c r="M143" s="43">
        <f t="shared" ref="M143:M148" si="66">K143+L143</f>
        <v>0</v>
      </c>
      <c r="N143" s="35"/>
      <c r="O143" s="43">
        <f t="shared" si="63"/>
        <v>0</v>
      </c>
      <c r="P143" s="37"/>
      <c r="Q143" s="43">
        <f t="shared" ref="Q143:Q148" si="67">O143+P143</f>
        <v>0</v>
      </c>
      <c r="R143" s="36">
        <f>R150+R163+R166+R167+R168+R169</f>
        <v>16922616</v>
      </c>
      <c r="S143" s="43">
        <f t="shared" ref="S143:S148" si="68">Q143+R143</f>
        <v>16922616</v>
      </c>
      <c r="T143" s="36">
        <f>T150+T163+T166+T167+T168+T169</f>
        <v>0</v>
      </c>
      <c r="U143" s="43">
        <f t="shared" ref="U143:U148" si="69">S143+T143</f>
        <v>16922616</v>
      </c>
      <c r="V143" s="36">
        <f>V150+V163+V166+V167+V168+V169</f>
        <v>0</v>
      </c>
      <c r="W143" s="44">
        <f t="shared" ref="W143:W148" si="70">U143+V143</f>
        <v>16922616</v>
      </c>
      <c r="X143" s="37"/>
      <c r="Y143" s="43">
        <f t="shared" ref="Y143:Y148" si="71">W143+X143</f>
        <v>16922616</v>
      </c>
      <c r="Z143" s="37"/>
      <c r="AA143" s="36">
        <f t="shared" si="60"/>
        <v>16922616</v>
      </c>
      <c r="AB143" s="37"/>
      <c r="AC143" s="36">
        <f t="shared" si="61"/>
        <v>16922616</v>
      </c>
      <c r="AD143" s="37"/>
      <c r="AE143" s="36">
        <f t="shared" si="51"/>
        <v>16922616</v>
      </c>
      <c r="AF143" s="37"/>
      <c r="AG143" s="36">
        <f t="shared" si="52"/>
        <v>16922616</v>
      </c>
    </row>
    <row r="144" spans="1:37" ht="21" hidden="1" customHeight="1">
      <c r="A144" s="28"/>
      <c r="B144" s="28" t="s">
        <v>295</v>
      </c>
      <c r="C144" s="51" t="s">
        <v>296</v>
      </c>
      <c r="D144" s="40">
        <v>0</v>
      </c>
      <c r="E144" s="45"/>
      <c r="F144" s="35">
        <v>-618000</v>
      </c>
      <c r="G144" s="43">
        <f t="shared" si="65"/>
        <v>-618000</v>
      </c>
      <c r="H144" s="35"/>
      <c r="I144" s="43"/>
      <c r="J144" s="46"/>
      <c r="K144" s="47"/>
      <c r="L144" s="35"/>
      <c r="M144" s="43">
        <f t="shared" si="66"/>
        <v>0</v>
      </c>
      <c r="N144" s="35"/>
      <c r="O144" s="43">
        <f t="shared" si="63"/>
        <v>0</v>
      </c>
      <c r="P144" s="37"/>
      <c r="Q144" s="43">
        <f t="shared" si="67"/>
        <v>0</v>
      </c>
      <c r="R144" s="36">
        <f>R151+R166+R167+R168+R169+R170</f>
        <v>25804808.780000001</v>
      </c>
      <c r="S144" s="43">
        <f t="shared" si="68"/>
        <v>25804808.780000001</v>
      </c>
      <c r="T144" s="36">
        <f>T151+T166+T167+T168+T169+T170</f>
        <v>3764975.4</v>
      </c>
      <c r="U144" s="43">
        <f t="shared" si="69"/>
        <v>29569784.18</v>
      </c>
      <c r="V144" s="36">
        <f>V151+V166+V167+V168+V169+V170</f>
        <v>-574336.6</v>
      </c>
      <c r="W144" s="44">
        <f t="shared" si="70"/>
        <v>28995447.579999998</v>
      </c>
      <c r="X144" s="37"/>
      <c r="Y144" s="43">
        <f t="shared" si="71"/>
        <v>28995447.579999998</v>
      </c>
      <c r="Z144" s="37"/>
      <c r="AA144" s="36">
        <f t="shared" si="60"/>
        <v>28995447.579999998</v>
      </c>
      <c r="AB144" s="37"/>
      <c r="AC144" s="36">
        <f t="shared" si="61"/>
        <v>28995447.579999998</v>
      </c>
      <c r="AD144" s="37"/>
      <c r="AE144" s="36">
        <f t="shared" si="51"/>
        <v>28995447.579999998</v>
      </c>
      <c r="AF144" s="37"/>
      <c r="AG144" s="36">
        <f t="shared" si="52"/>
        <v>28995447.579999998</v>
      </c>
    </row>
    <row r="145" spans="1:33" ht="24.75" hidden="1" customHeight="1">
      <c r="A145" s="28"/>
      <c r="B145" s="28"/>
      <c r="C145" s="51"/>
      <c r="D145" s="40"/>
      <c r="E145" s="45"/>
      <c r="F145" s="35"/>
      <c r="G145" s="43">
        <f t="shared" si="65"/>
        <v>0</v>
      </c>
      <c r="H145" s="35"/>
      <c r="I145" s="43"/>
      <c r="J145" s="46"/>
      <c r="K145" s="47"/>
      <c r="L145" s="35"/>
      <c r="M145" s="43">
        <f t="shared" si="66"/>
        <v>0</v>
      </c>
      <c r="N145" s="35"/>
      <c r="O145" s="43">
        <f t="shared" si="63"/>
        <v>0</v>
      </c>
      <c r="P145" s="37"/>
      <c r="Q145" s="43">
        <f t="shared" si="67"/>
        <v>0</v>
      </c>
      <c r="R145" s="36">
        <f>R152+R167+R168+R169+R170+R171</f>
        <v>25804808.780000001</v>
      </c>
      <c r="S145" s="43">
        <f t="shared" si="68"/>
        <v>25804808.780000001</v>
      </c>
      <c r="T145" s="36">
        <f>T152+T167+T168+T169+T170+T171</f>
        <v>3764975.4</v>
      </c>
      <c r="U145" s="43">
        <f t="shared" si="69"/>
        <v>29569784.18</v>
      </c>
      <c r="V145" s="36">
        <f>V152+V167+V168+V169+V170+V171</f>
        <v>-574336.6</v>
      </c>
      <c r="W145" s="44">
        <f t="shared" si="70"/>
        <v>28995447.579999998</v>
      </c>
      <c r="X145" s="37"/>
      <c r="Y145" s="43">
        <f t="shared" si="71"/>
        <v>28995447.579999998</v>
      </c>
      <c r="Z145" s="37"/>
      <c r="AA145" s="36">
        <f t="shared" si="60"/>
        <v>28995447.579999998</v>
      </c>
      <c r="AB145" s="37"/>
      <c r="AC145" s="36">
        <f t="shared" si="61"/>
        <v>28995447.579999998</v>
      </c>
      <c r="AD145" s="37"/>
      <c r="AE145" s="36">
        <f t="shared" si="51"/>
        <v>28995447.579999998</v>
      </c>
      <c r="AF145" s="37"/>
      <c r="AG145" s="36">
        <f t="shared" si="52"/>
        <v>28995447.579999998</v>
      </c>
    </row>
    <row r="146" spans="1:33" ht="0.75" hidden="1" customHeight="1">
      <c r="A146" s="28"/>
      <c r="B146" s="28" t="s">
        <v>297</v>
      </c>
      <c r="C146" s="51" t="s">
        <v>298</v>
      </c>
      <c r="D146" s="40"/>
      <c r="E146" s="45"/>
      <c r="F146" s="35"/>
      <c r="G146" s="43">
        <f t="shared" si="65"/>
        <v>0</v>
      </c>
      <c r="H146" s="35"/>
      <c r="I146" s="43"/>
      <c r="J146" s="46"/>
      <c r="K146" s="47"/>
      <c r="L146" s="35"/>
      <c r="M146" s="43">
        <f t="shared" si="66"/>
        <v>0</v>
      </c>
      <c r="N146" s="35"/>
      <c r="O146" s="43">
        <f t="shared" si="63"/>
        <v>0</v>
      </c>
      <c r="P146" s="37"/>
      <c r="Q146" s="43">
        <f t="shared" si="67"/>
        <v>0</v>
      </c>
      <c r="R146" s="36">
        <f>R153+R168+R169+R170+R171+R172</f>
        <v>25804808.780000001</v>
      </c>
      <c r="S146" s="43">
        <f t="shared" si="68"/>
        <v>25804808.780000001</v>
      </c>
      <c r="T146" s="36">
        <f>T153+T168+T169+T170+T171+T172</f>
        <v>3764975.4</v>
      </c>
      <c r="U146" s="43">
        <f t="shared" si="69"/>
        <v>29569784.18</v>
      </c>
      <c r="V146" s="36">
        <f>V153+V168+V169+V170+V171+V172</f>
        <v>-574336.6</v>
      </c>
      <c r="W146" s="44">
        <f t="shared" si="70"/>
        <v>28995447.579999998</v>
      </c>
      <c r="X146" s="37"/>
      <c r="Y146" s="43">
        <f t="shared" si="71"/>
        <v>28995447.579999998</v>
      </c>
      <c r="Z146" s="37"/>
      <c r="AA146" s="36">
        <f t="shared" si="60"/>
        <v>28995447.579999998</v>
      </c>
      <c r="AB146" s="37"/>
      <c r="AC146" s="36">
        <f t="shared" si="61"/>
        <v>28995447.579999998</v>
      </c>
      <c r="AD146" s="37"/>
      <c r="AE146" s="36">
        <f t="shared" si="51"/>
        <v>28995447.579999998</v>
      </c>
      <c r="AF146" s="37"/>
      <c r="AG146" s="36">
        <f t="shared" si="52"/>
        <v>28995447.579999998</v>
      </c>
    </row>
    <row r="147" spans="1:33" ht="0.75" hidden="1" customHeight="1">
      <c r="A147" s="28"/>
      <c r="B147" s="28" t="s">
        <v>299</v>
      </c>
      <c r="C147" s="51" t="s">
        <v>300</v>
      </c>
      <c r="D147" s="40"/>
      <c r="E147" s="45"/>
      <c r="F147" s="35"/>
      <c r="G147" s="43">
        <f t="shared" si="65"/>
        <v>0</v>
      </c>
      <c r="H147" s="35"/>
      <c r="I147" s="43"/>
      <c r="J147" s="46"/>
      <c r="K147" s="47"/>
      <c r="L147" s="35"/>
      <c r="M147" s="43">
        <f t="shared" si="66"/>
        <v>0</v>
      </c>
      <c r="N147" s="35"/>
      <c r="O147" s="43">
        <f t="shared" si="63"/>
        <v>0</v>
      </c>
      <c r="P147" s="37"/>
      <c r="Q147" s="43">
        <f t="shared" si="67"/>
        <v>0</v>
      </c>
      <c r="R147" s="36">
        <f>R154+R169+R170+R171+R172+R173</f>
        <v>17343500.780000001</v>
      </c>
      <c r="S147" s="43">
        <f t="shared" si="68"/>
        <v>17343500.780000001</v>
      </c>
      <c r="T147" s="36">
        <f>T154+T169+T170+T171+T172+T173</f>
        <v>3764975.4</v>
      </c>
      <c r="U147" s="43">
        <f t="shared" si="69"/>
        <v>21108476.18</v>
      </c>
      <c r="V147" s="36">
        <f>V154+V169+V170+V171+V172+V173</f>
        <v>-574336.6</v>
      </c>
      <c r="W147" s="44">
        <f t="shared" si="70"/>
        <v>20534139.579999998</v>
      </c>
      <c r="X147" s="37"/>
      <c r="Y147" s="43">
        <f t="shared" si="71"/>
        <v>20534139.579999998</v>
      </c>
      <c r="Z147" s="37"/>
      <c r="AA147" s="36">
        <f t="shared" si="60"/>
        <v>20534139.579999998</v>
      </c>
      <c r="AB147" s="37"/>
      <c r="AC147" s="36">
        <f t="shared" si="61"/>
        <v>20534139.579999998</v>
      </c>
      <c r="AD147" s="37"/>
      <c r="AE147" s="36">
        <f t="shared" si="51"/>
        <v>20534139.579999998</v>
      </c>
      <c r="AF147" s="37"/>
      <c r="AG147" s="36">
        <f t="shared" si="52"/>
        <v>20534139.579999998</v>
      </c>
    </row>
    <row r="148" spans="1:33" ht="23.25" hidden="1" customHeight="1">
      <c r="A148" s="28"/>
      <c r="B148" s="28" t="s">
        <v>301</v>
      </c>
      <c r="C148" s="51" t="s">
        <v>302</v>
      </c>
      <c r="D148" s="40">
        <v>0</v>
      </c>
      <c r="E148" s="49">
        <v>0</v>
      </c>
      <c r="F148" s="35"/>
      <c r="G148" s="43">
        <f t="shared" si="65"/>
        <v>0</v>
      </c>
      <c r="H148" s="35"/>
      <c r="I148" s="43"/>
      <c r="J148" s="46"/>
      <c r="K148" s="47"/>
      <c r="L148" s="35"/>
      <c r="M148" s="43">
        <f t="shared" si="66"/>
        <v>0</v>
      </c>
      <c r="N148" s="35"/>
      <c r="O148" s="43">
        <f t="shared" si="63"/>
        <v>0</v>
      </c>
      <c r="P148" s="37"/>
      <c r="Q148" s="43">
        <f t="shared" si="67"/>
        <v>0</v>
      </c>
      <c r="R148" s="36">
        <f>R155+R170+R171+R172+R173+R174</f>
        <v>17764385.559999999</v>
      </c>
      <c r="S148" s="43">
        <f t="shared" si="68"/>
        <v>17764385.559999999</v>
      </c>
      <c r="T148" s="36">
        <f>T155+T170+T171+T172+T173+T174</f>
        <v>7529950.7999999998</v>
      </c>
      <c r="U148" s="43">
        <f t="shared" si="69"/>
        <v>25294336.359999999</v>
      </c>
      <c r="V148" s="36">
        <f>V155+V170+V171+V172+V173+V174</f>
        <v>-1148673.2</v>
      </c>
      <c r="W148" s="44">
        <f t="shared" si="70"/>
        <v>24145663.16</v>
      </c>
      <c r="X148" s="37"/>
      <c r="Y148" s="43">
        <f t="shared" si="71"/>
        <v>24145663.16</v>
      </c>
      <c r="Z148" s="37"/>
      <c r="AA148" s="36">
        <f t="shared" si="60"/>
        <v>24145663.16</v>
      </c>
      <c r="AB148" s="37"/>
      <c r="AC148" s="36">
        <f t="shared" si="61"/>
        <v>24145663.16</v>
      </c>
      <c r="AD148" s="37"/>
      <c r="AE148" s="36">
        <f t="shared" si="51"/>
        <v>24145663.16</v>
      </c>
      <c r="AF148" s="37"/>
      <c r="AG148" s="36">
        <f t="shared" si="52"/>
        <v>24145663.16</v>
      </c>
    </row>
    <row r="149" spans="1:33" ht="39.75" customHeight="1">
      <c r="A149" s="28"/>
      <c r="B149" s="55" t="s">
        <v>303</v>
      </c>
      <c r="C149" s="53" t="s">
        <v>304</v>
      </c>
      <c r="D149" s="40">
        <v>238966800</v>
      </c>
      <c r="E149" s="49">
        <v>180161500</v>
      </c>
      <c r="F149" s="35"/>
      <c r="G149" s="43">
        <f t="shared" si="65"/>
        <v>238966800</v>
      </c>
      <c r="H149" s="35"/>
      <c r="I149" s="43"/>
      <c r="J149" s="78">
        <v>3926600</v>
      </c>
      <c r="K149" s="48">
        <f t="shared" ref="K149:K159" si="72">D149+J149</f>
        <v>242893400</v>
      </c>
      <c r="L149" s="35">
        <v>-113500</v>
      </c>
      <c r="M149" s="43">
        <v>254175849</v>
      </c>
      <c r="N149" s="35">
        <v>-20</v>
      </c>
      <c r="O149" s="43">
        <f t="shared" si="63"/>
        <v>254175829</v>
      </c>
      <c r="P149" s="37"/>
      <c r="Q149" s="43">
        <f t="shared" ref="Q149:W149" si="73">Q160+Q161</f>
        <v>254175829</v>
      </c>
      <c r="R149" s="43">
        <f t="shared" si="73"/>
        <v>-12415829</v>
      </c>
      <c r="S149" s="43">
        <f t="shared" si="73"/>
        <v>241760000</v>
      </c>
      <c r="T149" s="43">
        <f t="shared" si="73"/>
        <v>15070899</v>
      </c>
      <c r="U149" s="43">
        <f t="shared" si="73"/>
        <v>238100800</v>
      </c>
      <c r="V149" s="43">
        <f t="shared" si="73"/>
        <v>0</v>
      </c>
      <c r="W149" s="44">
        <f t="shared" si="73"/>
        <v>238100800</v>
      </c>
      <c r="X149" s="81">
        <f>X160</f>
        <v>80700</v>
      </c>
      <c r="Y149" s="43">
        <f>Y160+Y161</f>
        <v>238181500</v>
      </c>
      <c r="Z149" s="81">
        <f>Z160+Z161</f>
        <v>0</v>
      </c>
      <c r="AA149" s="43">
        <f t="shared" si="60"/>
        <v>238181500</v>
      </c>
      <c r="AB149" s="81">
        <f>AB160+AB161</f>
        <v>2250100</v>
      </c>
      <c r="AC149" s="43">
        <f t="shared" si="61"/>
        <v>240431600</v>
      </c>
      <c r="AD149" s="81">
        <f>AD160+AD161</f>
        <v>0</v>
      </c>
      <c r="AE149" s="43">
        <f t="shared" si="51"/>
        <v>240431600</v>
      </c>
      <c r="AF149" s="81"/>
      <c r="AG149" s="43">
        <f t="shared" si="52"/>
        <v>240431600</v>
      </c>
    </row>
    <row r="150" spans="1:33" ht="36" hidden="1" customHeight="1">
      <c r="A150" s="28"/>
      <c r="B150" s="28" t="s">
        <v>305</v>
      </c>
      <c r="C150" s="51" t="s">
        <v>306</v>
      </c>
      <c r="D150" s="40"/>
      <c r="E150" s="45"/>
      <c r="F150" s="35"/>
      <c r="G150" s="43">
        <f t="shared" si="65"/>
        <v>0</v>
      </c>
      <c r="H150" s="35"/>
      <c r="I150" s="43"/>
      <c r="J150" s="46"/>
      <c r="K150" s="83">
        <f t="shared" si="72"/>
        <v>0</v>
      </c>
      <c r="L150" s="35"/>
      <c r="M150" s="43"/>
      <c r="N150" s="35"/>
      <c r="O150" s="43">
        <f t="shared" si="63"/>
        <v>0</v>
      </c>
      <c r="P150" s="37"/>
      <c r="Q150" s="43">
        <f t="shared" ref="Q150:Q159" si="74">O150+P150</f>
        <v>0</v>
      </c>
      <c r="R150" s="37"/>
      <c r="S150" s="43">
        <f t="shared" ref="S150:S163" si="75">Q150+R150</f>
        <v>0</v>
      </c>
      <c r="T150" s="37"/>
      <c r="U150" s="43">
        <f t="shared" ref="U150:U159" si="76">S150+T150</f>
        <v>0</v>
      </c>
      <c r="V150" s="37"/>
      <c r="W150" s="44">
        <f t="shared" ref="W150:W163" si="77">U150+V150</f>
        <v>0</v>
      </c>
      <c r="X150" s="37"/>
      <c r="Y150" s="43">
        <f t="shared" ref="Y150:Y159" si="78">W150+X150</f>
        <v>0</v>
      </c>
      <c r="Z150" s="37"/>
      <c r="AA150" s="43">
        <f t="shared" si="60"/>
        <v>0</v>
      </c>
      <c r="AB150" s="37"/>
      <c r="AC150" s="43">
        <f t="shared" si="61"/>
        <v>0</v>
      </c>
      <c r="AD150" s="37"/>
      <c r="AE150" s="43">
        <f t="shared" si="51"/>
        <v>0</v>
      </c>
      <c r="AF150" s="37"/>
      <c r="AG150" s="43">
        <f t="shared" si="52"/>
        <v>0</v>
      </c>
    </row>
    <row r="151" spans="1:33" ht="3" hidden="1" customHeight="1">
      <c r="A151" s="28"/>
      <c r="B151" s="28" t="s">
        <v>307</v>
      </c>
      <c r="C151" s="51" t="s">
        <v>308</v>
      </c>
      <c r="D151" s="40">
        <v>0</v>
      </c>
      <c r="E151" s="45"/>
      <c r="F151" s="35"/>
      <c r="G151" s="43">
        <f t="shared" si="65"/>
        <v>0</v>
      </c>
      <c r="H151" s="35"/>
      <c r="I151" s="43"/>
      <c r="J151" s="46"/>
      <c r="K151" s="83">
        <f t="shared" si="72"/>
        <v>0</v>
      </c>
      <c r="L151" s="35"/>
      <c r="M151" s="43"/>
      <c r="N151" s="35"/>
      <c r="O151" s="43">
        <f t="shared" si="63"/>
        <v>0</v>
      </c>
      <c r="P151" s="37"/>
      <c r="Q151" s="43">
        <f t="shared" si="74"/>
        <v>0</v>
      </c>
      <c r="R151" s="37"/>
      <c r="S151" s="43">
        <f t="shared" si="75"/>
        <v>0</v>
      </c>
      <c r="T151" s="37"/>
      <c r="U151" s="43">
        <f t="shared" si="76"/>
        <v>0</v>
      </c>
      <c r="V151" s="37"/>
      <c r="W151" s="44">
        <f t="shared" si="77"/>
        <v>0</v>
      </c>
      <c r="X151" s="37"/>
      <c r="Y151" s="43">
        <f t="shared" si="78"/>
        <v>0</v>
      </c>
      <c r="Z151" s="37"/>
      <c r="AA151" s="43">
        <f t="shared" si="60"/>
        <v>0</v>
      </c>
      <c r="AB151" s="37"/>
      <c r="AC151" s="43">
        <f t="shared" si="61"/>
        <v>0</v>
      </c>
      <c r="AD151" s="37"/>
      <c r="AE151" s="43">
        <f t="shared" si="51"/>
        <v>0</v>
      </c>
      <c r="AF151" s="37"/>
      <c r="AG151" s="43">
        <f t="shared" si="52"/>
        <v>0</v>
      </c>
    </row>
    <row r="152" spans="1:33" ht="0.75" hidden="1" customHeight="1">
      <c r="A152" s="28"/>
      <c r="B152" s="28" t="s">
        <v>309</v>
      </c>
      <c r="C152" s="51" t="s">
        <v>310</v>
      </c>
      <c r="D152" s="40"/>
      <c r="E152" s="45"/>
      <c r="F152" s="35"/>
      <c r="G152" s="43">
        <f t="shared" si="65"/>
        <v>0</v>
      </c>
      <c r="H152" s="35"/>
      <c r="I152" s="43">
        <f>D152+H152</f>
        <v>0</v>
      </c>
      <c r="J152" s="46"/>
      <c r="K152" s="83">
        <f t="shared" si="72"/>
        <v>0</v>
      </c>
      <c r="L152" s="35"/>
      <c r="M152" s="43"/>
      <c r="N152" s="35"/>
      <c r="O152" s="43">
        <f t="shared" si="63"/>
        <v>0</v>
      </c>
      <c r="P152" s="37"/>
      <c r="Q152" s="43">
        <f t="shared" si="74"/>
        <v>0</v>
      </c>
      <c r="R152" s="37"/>
      <c r="S152" s="43">
        <f t="shared" si="75"/>
        <v>0</v>
      </c>
      <c r="T152" s="37"/>
      <c r="U152" s="43">
        <f t="shared" si="76"/>
        <v>0</v>
      </c>
      <c r="V152" s="37"/>
      <c r="W152" s="44">
        <f t="shared" si="77"/>
        <v>0</v>
      </c>
      <c r="X152" s="37"/>
      <c r="Y152" s="43">
        <f t="shared" si="78"/>
        <v>0</v>
      </c>
      <c r="Z152" s="37"/>
      <c r="AA152" s="43">
        <f t="shared" si="60"/>
        <v>0</v>
      </c>
      <c r="AB152" s="37"/>
      <c r="AC152" s="43">
        <f t="shared" si="61"/>
        <v>0</v>
      </c>
      <c r="AD152" s="37"/>
      <c r="AE152" s="43">
        <f t="shared" si="51"/>
        <v>0</v>
      </c>
      <c r="AF152" s="37"/>
      <c r="AG152" s="43">
        <f t="shared" si="52"/>
        <v>0</v>
      </c>
    </row>
    <row r="153" spans="1:33" ht="48.75" hidden="1" customHeight="1">
      <c r="A153" s="28">
        <v>700</v>
      </c>
      <c r="B153" s="28" t="s">
        <v>311</v>
      </c>
      <c r="C153" s="51" t="s">
        <v>312</v>
      </c>
      <c r="D153" s="40"/>
      <c r="E153" s="45"/>
      <c r="F153" s="35"/>
      <c r="G153" s="43">
        <f t="shared" si="65"/>
        <v>0</v>
      </c>
      <c r="H153" s="35"/>
      <c r="I153" s="43">
        <f>D153+H153</f>
        <v>0</v>
      </c>
      <c r="J153" s="46"/>
      <c r="K153" s="83">
        <f t="shared" si="72"/>
        <v>0</v>
      </c>
      <c r="L153" s="35"/>
      <c r="M153" s="43"/>
      <c r="N153" s="35"/>
      <c r="O153" s="43">
        <f t="shared" si="63"/>
        <v>0</v>
      </c>
      <c r="P153" s="37"/>
      <c r="Q153" s="43">
        <f t="shared" si="74"/>
        <v>0</v>
      </c>
      <c r="R153" s="37"/>
      <c r="S153" s="43">
        <f t="shared" si="75"/>
        <v>0</v>
      </c>
      <c r="T153" s="37"/>
      <c r="U153" s="43">
        <f t="shared" si="76"/>
        <v>0</v>
      </c>
      <c r="V153" s="37"/>
      <c r="W153" s="44">
        <f t="shared" si="77"/>
        <v>0</v>
      </c>
      <c r="X153" s="37"/>
      <c r="Y153" s="43">
        <f t="shared" si="78"/>
        <v>0</v>
      </c>
      <c r="Z153" s="37"/>
      <c r="AA153" s="43">
        <f t="shared" si="60"/>
        <v>0</v>
      </c>
      <c r="AB153" s="37"/>
      <c r="AC153" s="43">
        <f t="shared" si="61"/>
        <v>0</v>
      </c>
      <c r="AD153" s="37"/>
      <c r="AE153" s="43">
        <f t="shared" si="51"/>
        <v>0</v>
      </c>
      <c r="AF153" s="37"/>
      <c r="AG153" s="43">
        <f t="shared" si="52"/>
        <v>0</v>
      </c>
    </row>
    <row r="154" spans="1:33" ht="41.25" hidden="1" customHeight="1">
      <c r="A154" s="28"/>
      <c r="B154" s="28" t="s">
        <v>313</v>
      </c>
      <c r="C154" s="51" t="s">
        <v>314</v>
      </c>
      <c r="D154" s="40"/>
      <c r="E154" s="45"/>
      <c r="F154" s="35"/>
      <c r="G154" s="43">
        <f t="shared" si="65"/>
        <v>0</v>
      </c>
      <c r="H154" s="35"/>
      <c r="I154" s="43">
        <f>D154+H154</f>
        <v>0</v>
      </c>
      <c r="J154" s="46"/>
      <c r="K154" s="83">
        <f t="shared" si="72"/>
        <v>0</v>
      </c>
      <c r="L154" s="35"/>
      <c r="M154" s="43"/>
      <c r="N154" s="35"/>
      <c r="O154" s="43">
        <f t="shared" si="63"/>
        <v>0</v>
      </c>
      <c r="P154" s="37"/>
      <c r="Q154" s="43">
        <f t="shared" si="74"/>
        <v>0</v>
      </c>
      <c r="R154" s="37"/>
      <c r="S154" s="43">
        <f t="shared" si="75"/>
        <v>0</v>
      </c>
      <c r="T154" s="37"/>
      <c r="U154" s="43">
        <f t="shared" si="76"/>
        <v>0</v>
      </c>
      <c r="V154" s="37"/>
      <c r="W154" s="44">
        <f t="shared" si="77"/>
        <v>0</v>
      </c>
      <c r="X154" s="37"/>
      <c r="Y154" s="43">
        <f t="shared" si="78"/>
        <v>0</v>
      </c>
      <c r="Z154" s="37"/>
      <c r="AA154" s="43">
        <f t="shared" si="60"/>
        <v>0</v>
      </c>
      <c r="AB154" s="37"/>
      <c r="AC154" s="43">
        <f t="shared" si="61"/>
        <v>0</v>
      </c>
      <c r="AD154" s="37"/>
      <c r="AE154" s="43">
        <f t="shared" si="51"/>
        <v>0</v>
      </c>
      <c r="AF154" s="37"/>
      <c r="AG154" s="43">
        <f t="shared" si="52"/>
        <v>0</v>
      </c>
    </row>
    <row r="155" spans="1:33" ht="0.75" hidden="1" customHeight="1">
      <c r="A155" s="28"/>
      <c r="B155" s="28" t="s">
        <v>315</v>
      </c>
      <c r="C155" s="51" t="s">
        <v>316</v>
      </c>
      <c r="D155" s="40"/>
      <c r="E155" s="45"/>
      <c r="F155" s="35"/>
      <c r="G155" s="43">
        <f t="shared" si="65"/>
        <v>0</v>
      </c>
      <c r="H155" s="35"/>
      <c r="I155" s="43">
        <f>D155+H155</f>
        <v>0</v>
      </c>
      <c r="J155" s="46"/>
      <c r="K155" s="83">
        <f t="shared" si="72"/>
        <v>0</v>
      </c>
      <c r="L155" s="35"/>
      <c r="M155" s="43"/>
      <c r="N155" s="35"/>
      <c r="O155" s="43">
        <f t="shared" si="63"/>
        <v>0</v>
      </c>
      <c r="P155" s="37"/>
      <c r="Q155" s="43">
        <f t="shared" si="74"/>
        <v>0</v>
      </c>
      <c r="R155" s="37"/>
      <c r="S155" s="43">
        <f t="shared" si="75"/>
        <v>0</v>
      </c>
      <c r="T155" s="37"/>
      <c r="U155" s="43">
        <f t="shared" si="76"/>
        <v>0</v>
      </c>
      <c r="V155" s="37"/>
      <c r="W155" s="44">
        <f t="shared" si="77"/>
        <v>0</v>
      </c>
      <c r="X155" s="37"/>
      <c r="Y155" s="43">
        <f t="shared" si="78"/>
        <v>0</v>
      </c>
      <c r="Z155" s="37"/>
      <c r="AA155" s="43">
        <f t="shared" si="60"/>
        <v>0</v>
      </c>
      <c r="AB155" s="37"/>
      <c r="AC155" s="43">
        <f t="shared" si="61"/>
        <v>0</v>
      </c>
      <c r="AD155" s="37"/>
      <c r="AE155" s="43">
        <f t="shared" si="51"/>
        <v>0</v>
      </c>
      <c r="AF155" s="37"/>
      <c r="AG155" s="43">
        <f t="shared" si="52"/>
        <v>0</v>
      </c>
    </row>
    <row r="156" spans="1:33" ht="0.75" hidden="1" customHeight="1">
      <c r="A156" s="28"/>
      <c r="B156" s="28"/>
      <c r="C156" s="51"/>
      <c r="D156" s="40"/>
      <c r="E156" s="45"/>
      <c r="F156" s="35"/>
      <c r="G156" s="43"/>
      <c r="H156" s="35"/>
      <c r="I156" s="43"/>
      <c r="J156" s="46"/>
      <c r="K156" s="83">
        <f t="shared" si="72"/>
        <v>0</v>
      </c>
      <c r="L156" s="35"/>
      <c r="M156" s="43"/>
      <c r="N156" s="35"/>
      <c r="O156" s="43">
        <f t="shared" si="63"/>
        <v>0</v>
      </c>
      <c r="P156" s="37"/>
      <c r="Q156" s="43">
        <f t="shared" si="74"/>
        <v>0</v>
      </c>
      <c r="R156" s="37"/>
      <c r="S156" s="43">
        <f t="shared" si="75"/>
        <v>0</v>
      </c>
      <c r="T156" s="37"/>
      <c r="U156" s="43">
        <f t="shared" si="76"/>
        <v>0</v>
      </c>
      <c r="V156" s="37"/>
      <c r="W156" s="44">
        <f t="shared" si="77"/>
        <v>0</v>
      </c>
      <c r="X156" s="37"/>
      <c r="Y156" s="43">
        <f t="shared" si="78"/>
        <v>0</v>
      </c>
      <c r="Z156" s="37"/>
      <c r="AA156" s="43">
        <f t="shared" si="60"/>
        <v>0</v>
      </c>
      <c r="AB156" s="37"/>
      <c r="AC156" s="43">
        <f t="shared" si="61"/>
        <v>0</v>
      </c>
      <c r="AD156" s="37"/>
      <c r="AE156" s="43">
        <f t="shared" si="51"/>
        <v>0</v>
      </c>
      <c r="AF156" s="37"/>
      <c r="AG156" s="43">
        <f t="shared" si="52"/>
        <v>0</v>
      </c>
    </row>
    <row r="157" spans="1:33" ht="55.5" hidden="1" customHeight="1">
      <c r="A157" s="28"/>
      <c r="B157" s="28" t="s">
        <v>317</v>
      </c>
      <c r="C157" s="51" t="s">
        <v>318</v>
      </c>
      <c r="D157" s="40">
        <v>0</v>
      </c>
      <c r="E157" s="45"/>
      <c r="F157" s="35"/>
      <c r="G157" s="43">
        <f>D157+F157</f>
        <v>0</v>
      </c>
      <c r="H157" s="35"/>
      <c r="I157" s="43"/>
      <c r="J157" s="46"/>
      <c r="K157" s="83">
        <f t="shared" si="72"/>
        <v>0</v>
      </c>
      <c r="L157" s="35"/>
      <c r="M157" s="43"/>
      <c r="N157" s="35"/>
      <c r="O157" s="43">
        <f t="shared" si="63"/>
        <v>0</v>
      </c>
      <c r="P157" s="37"/>
      <c r="Q157" s="43">
        <f t="shared" si="74"/>
        <v>0</v>
      </c>
      <c r="R157" s="37"/>
      <c r="S157" s="43">
        <f t="shared" si="75"/>
        <v>0</v>
      </c>
      <c r="T157" s="37"/>
      <c r="U157" s="43">
        <f t="shared" si="76"/>
        <v>0</v>
      </c>
      <c r="V157" s="37"/>
      <c r="W157" s="44">
        <f t="shared" si="77"/>
        <v>0</v>
      </c>
      <c r="X157" s="37"/>
      <c r="Y157" s="43">
        <f t="shared" si="78"/>
        <v>0</v>
      </c>
      <c r="Z157" s="37"/>
      <c r="AA157" s="43">
        <f t="shared" si="60"/>
        <v>0</v>
      </c>
      <c r="AB157" s="37"/>
      <c r="AC157" s="43">
        <f t="shared" si="61"/>
        <v>0</v>
      </c>
      <c r="AD157" s="37"/>
      <c r="AE157" s="43">
        <f t="shared" si="51"/>
        <v>0</v>
      </c>
      <c r="AF157" s="37"/>
      <c r="AG157" s="43">
        <f t="shared" si="52"/>
        <v>0</v>
      </c>
    </row>
    <row r="158" spans="1:33" ht="0.75" hidden="1" customHeight="1">
      <c r="A158" s="28"/>
      <c r="B158" s="28" t="s">
        <v>319</v>
      </c>
      <c r="C158" s="51" t="s">
        <v>320</v>
      </c>
      <c r="D158" s="40">
        <v>0</v>
      </c>
      <c r="E158" s="45"/>
      <c r="F158" s="35"/>
      <c r="G158" s="43">
        <f>D158+F158</f>
        <v>0</v>
      </c>
      <c r="H158" s="35"/>
      <c r="I158" s="43"/>
      <c r="J158" s="46"/>
      <c r="K158" s="83">
        <f t="shared" si="72"/>
        <v>0</v>
      </c>
      <c r="L158" s="35"/>
      <c r="M158" s="43"/>
      <c r="N158" s="35"/>
      <c r="O158" s="43">
        <f t="shared" si="63"/>
        <v>0</v>
      </c>
      <c r="P158" s="37"/>
      <c r="Q158" s="43">
        <f t="shared" si="74"/>
        <v>0</v>
      </c>
      <c r="R158" s="37"/>
      <c r="S158" s="43">
        <f t="shared" si="75"/>
        <v>0</v>
      </c>
      <c r="T158" s="37"/>
      <c r="U158" s="43">
        <f t="shared" si="76"/>
        <v>0</v>
      </c>
      <c r="V158" s="37"/>
      <c r="W158" s="44">
        <f t="shared" si="77"/>
        <v>0</v>
      </c>
      <c r="X158" s="37"/>
      <c r="Y158" s="43">
        <f t="shared" si="78"/>
        <v>0</v>
      </c>
      <c r="Z158" s="37"/>
      <c r="AA158" s="43">
        <f t="shared" si="60"/>
        <v>0</v>
      </c>
      <c r="AB158" s="37"/>
      <c r="AC158" s="43">
        <f t="shared" si="61"/>
        <v>0</v>
      </c>
      <c r="AD158" s="37"/>
      <c r="AE158" s="43">
        <f t="shared" si="51"/>
        <v>0</v>
      </c>
      <c r="AF158" s="37"/>
      <c r="AG158" s="43">
        <f t="shared" si="52"/>
        <v>0</v>
      </c>
    </row>
    <row r="159" spans="1:33" ht="12.75" hidden="1" customHeight="1">
      <c r="A159" s="28"/>
      <c r="B159" s="28" t="s">
        <v>321</v>
      </c>
      <c r="C159" s="51" t="s">
        <v>322</v>
      </c>
      <c r="D159" s="40"/>
      <c r="E159" s="45"/>
      <c r="F159" s="35"/>
      <c r="G159" s="43">
        <v>0</v>
      </c>
      <c r="H159" s="35"/>
      <c r="I159" s="43"/>
      <c r="J159" s="46"/>
      <c r="K159" s="83">
        <f t="shared" si="72"/>
        <v>0</v>
      </c>
      <c r="L159" s="35"/>
      <c r="M159" s="43"/>
      <c r="N159" s="35"/>
      <c r="O159" s="43">
        <f t="shared" si="63"/>
        <v>0</v>
      </c>
      <c r="P159" s="37"/>
      <c r="Q159" s="43">
        <f t="shared" si="74"/>
        <v>0</v>
      </c>
      <c r="R159" s="37"/>
      <c r="S159" s="43">
        <f t="shared" si="75"/>
        <v>0</v>
      </c>
      <c r="T159" s="37"/>
      <c r="U159" s="43">
        <f t="shared" si="76"/>
        <v>0</v>
      </c>
      <c r="V159" s="37"/>
      <c r="W159" s="44">
        <f t="shared" si="77"/>
        <v>0</v>
      </c>
      <c r="X159" s="37"/>
      <c r="Y159" s="43">
        <f t="shared" si="78"/>
        <v>0</v>
      </c>
      <c r="Z159" s="37"/>
      <c r="AA159" s="43">
        <f t="shared" si="60"/>
        <v>0</v>
      </c>
      <c r="AB159" s="37"/>
      <c r="AC159" s="43">
        <f t="shared" si="61"/>
        <v>0</v>
      </c>
      <c r="AD159" s="37"/>
      <c r="AE159" s="43">
        <f t="shared" si="51"/>
        <v>0</v>
      </c>
      <c r="AF159" s="37"/>
      <c r="AG159" s="43">
        <f t="shared" si="52"/>
        <v>0</v>
      </c>
    </row>
    <row r="160" spans="1:33" ht="36.75" customHeight="1">
      <c r="A160" s="28">
        <v>715</v>
      </c>
      <c r="B160" s="28" t="s">
        <v>303</v>
      </c>
      <c r="C160" s="51" t="s">
        <v>304</v>
      </c>
      <c r="D160" s="40"/>
      <c r="E160" s="45"/>
      <c r="F160" s="35"/>
      <c r="G160" s="43"/>
      <c r="H160" s="35"/>
      <c r="I160" s="43"/>
      <c r="J160" s="46"/>
      <c r="K160" s="83"/>
      <c r="L160" s="35"/>
      <c r="M160" s="43"/>
      <c r="N160" s="35"/>
      <c r="O160" s="43"/>
      <c r="P160" s="37"/>
      <c r="Q160" s="43">
        <v>14393029</v>
      </c>
      <c r="R160" s="43">
        <v>-9812729</v>
      </c>
      <c r="S160" s="43">
        <f t="shared" si="75"/>
        <v>4580300</v>
      </c>
      <c r="T160" s="43">
        <v>0</v>
      </c>
      <c r="U160" s="43">
        <v>4186100</v>
      </c>
      <c r="V160" s="43">
        <v>0</v>
      </c>
      <c r="W160" s="44">
        <f t="shared" si="77"/>
        <v>4186100</v>
      </c>
      <c r="X160" s="81">
        <v>80700</v>
      </c>
      <c r="Y160" s="43">
        <f>U160+X160</f>
        <v>4266800</v>
      </c>
      <c r="Z160" s="81"/>
      <c r="AA160" s="43">
        <f t="shared" si="60"/>
        <v>4266800</v>
      </c>
      <c r="AB160" s="81">
        <v>1128500</v>
      </c>
      <c r="AC160" s="43">
        <f t="shared" si="61"/>
        <v>5395300</v>
      </c>
      <c r="AD160" s="43">
        <v>205200</v>
      </c>
      <c r="AE160" s="43">
        <f t="shared" ref="AE160:AE184" si="79">AC160+AD160</f>
        <v>5600500</v>
      </c>
      <c r="AF160" s="43"/>
      <c r="AG160" s="43">
        <f t="shared" si="52"/>
        <v>5600500</v>
      </c>
    </row>
    <row r="161" spans="1:33" ht="42.75" customHeight="1">
      <c r="A161" s="28">
        <v>735</v>
      </c>
      <c r="B161" s="28" t="s">
        <v>303</v>
      </c>
      <c r="C161" s="51" t="s">
        <v>304</v>
      </c>
      <c r="D161" s="40"/>
      <c r="E161" s="45"/>
      <c r="F161" s="35"/>
      <c r="G161" s="43"/>
      <c r="H161" s="35"/>
      <c r="I161" s="43"/>
      <c r="J161" s="46"/>
      <c r="K161" s="83"/>
      <c r="L161" s="35"/>
      <c r="M161" s="43"/>
      <c r="N161" s="35"/>
      <c r="O161" s="43"/>
      <c r="P161" s="37"/>
      <c r="Q161" s="43">
        <v>239782800</v>
      </c>
      <c r="R161" s="43">
        <v>-2603100</v>
      </c>
      <c r="S161" s="43">
        <f t="shared" si="75"/>
        <v>237179700</v>
      </c>
      <c r="T161" s="43">
        <v>15070899</v>
      </c>
      <c r="U161" s="43">
        <v>233914700</v>
      </c>
      <c r="V161" s="43"/>
      <c r="W161" s="44">
        <f t="shared" si="77"/>
        <v>233914700</v>
      </c>
      <c r="X161" s="37"/>
      <c r="Y161" s="43">
        <v>233914700</v>
      </c>
      <c r="Z161" s="84">
        <v>0</v>
      </c>
      <c r="AA161" s="43">
        <f t="shared" si="60"/>
        <v>233914700</v>
      </c>
      <c r="AB161" s="85">
        <v>1121600</v>
      </c>
      <c r="AC161" s="43">
        <f t="shared" si="61"/>
        <v>235036300</v>
      </c>
      <c r="AD161" s="43">
        <v>-205200</v>
      </c>
      <c r="AE161" s="43">
        <f t="shared" si="79"/>
        <v>234831100</v>
      </c>
      <c r="AF161" s="43"/>
      <c r="AG161" s="43">
        <f t="shared" si="52"/>
        <v>234831100</v>
      </c>
    </row>
    <row r="162" spans="1:33" ht="62.25" customHeight="1">
      <c r="A162" s="28">
        <v>715</v>
      </c>
      <c r="B162" s="28" t="s">
        <v>323</v>
      </c>
      <c r="C162" s="51" t="s">
        <v>324</v>
      </c>
      <c r="D162" s="40">
        <v>11018700</v>
      </c>
      <c r="E162" s="45"/>
      <c r="F162" s="35"/>
      <c r="G162" s="43"/>
      <c r="H162" s="35"/>
      <c r="I162" s="43"/>
      <c r="J162" s="46"/>
      <c r="K162" s="48">
        <f>D162+J162</f>
        <v>11018700</v>
      </c>
      <c r="L162" s="35"/>
      <c r="M162" s="43">
        <v>11114274.6</v>
      </c>
      <c r="N162" s="35"/>
      <c r="O162" s="43">
        <f>M162+N162</f>
        <v>11114274.6</v>
      </c>
      <c r="P162" s="37"/>
      <c r="Q162" s="43">
        <f>O162+P162</f>
        <v>11114274.6</v>
      </c>
      <c r="R162" s="37"/>
      <c r="S162" s="43">
        <f t="shared" si="75"/>
        <v>11114274.6</v>
      </c>
      <c r="T162" s="37"/>
      <c r="U162" s="43">
        <v>12777367.68</v>
      </c>
      <c r="V162" s="37"/>
      <c r="W162" s="44">
        <f t="shared" si="77"/>
        <v>12777367.68</v>
      </c>
      <c r="X162" s="37"/>
      <c r="Y162" s="43">
        <v>12777367.68</v>
      </c>
      <c r="Z162" s="37"/>
      <c r="AA162" s="43">
        <f t="shared" si="60"/>
        <v>12777367.68</v>
      </c>
      <c r="AB162" s="37"/>
      <c r="AC162" s="43">
        <f t="shared" si="61"/>
        <v>12777367.68</v>
      </c>
      <c r="AD162" s="37"/>
      <c r="AE162" s="43">
        <f t="shared" si="79"/>
        <v>12777367.68</v>
      </c>
      <c r="AF162" s="37"/>
      <c r="AG162" s="43">
        <f t="shared" si="52"/>
        <v>12777367.68</v>
      </c>
    </row>
    <row r="163" spans="1:33" ht="53.25" customHeight="1">
      <c r="A163" s="28">
        <v>715</v>
      </c>
      <c r="B163" s="28" t="s">
        <v>325</v>
      </c>
      <c r="C163" s="51" t="s">
        <v>326</v>
      </c>
      <c r="D163" s="40">
        <v>3700</v>
      </c>
      <c r="E163" s="45"/>
      <c r="F163" s="35"/>
      <c r="G163" s="43"/>
      <c r="H163" s="35"/>
      <c r="I163" s="43"/>
      <c r="J163" s="46"/>
      <c r="K163" s="48">
        <f>D163+J163</f>
        <v>3700</v>
      </c>
      <c r="L163" s="35"/>
      <c r="M163" s="43">
        <v>4500</v>
      </c>
      <c r="N163" s="35"/>
      <c r="O163" s="43">
        <f>M163+N163</f>
        <v>4500</v>
      </c>
      <c r="P163" s="37"/>
      <c r="Q163" s="43">
        <f>O163+P163</f>
        <v>4500</v>
      </c>
      <c r="R163" s="37"/>
      <c r="S163" s="43">
        <f t="shared" si="75"/>
        <v>4500</v>
      </c>
      <c r="T163" s="37"/>
      <c r="U163" s="43">
        <v>4900</v>
      </c>
      <c r="V163" s="37"/>
      <c r="W163" s="44">
        <f t="shared" si="77"/>
        <v>4900</v>
      </c>
      <c r="X163" s="37"/>
      <c r="Y163" s="43">
        <v>4900</v>
      </c>
      <c r="Z163" s="37"/>
      <c r="AA163" s="43">
        <f t="shared" si="60"/>
        <v>4900</v>
      </c>
      <c r="AB163" s="37"/>
      <c r="AC163" s="43">
        <f t="shared" si="61"/>
        <v>4900</v>
      </c>
      <c r="AD163" s="37"/>
      <c r="AE163" s="43">
        <f t="shared" si="79"/>
        <v>4900</v>
      </c>
      <c r="AF163" s="37"/>
      <c r="AG163" s="43">
        <f t="shared" si="52"/>
        <v>4900</v>
      </c>
    </row>
    <row r="164" spans="1:33" ht="33.75" customHeight="1">
      <c r="A164" s="28">
        <v>715</v>
      </c>
      <c r="B164" s="28" t="s">
        <v>327</v>
      </c>
      <c r="C164" s="51" t="s">
        <v>328</v>
      </c>
      <c r="D164" s="40"/>
      <c r="E164" s="45"/>
      <c r="F164" s="35"/>
      <c r="G164" s="43"/>
      <c r="H164" s="35"/>
      <c r="I164" s="43"/>
      <c r="J164" s="46"/>
      <c r="K164" s="48"/>
      <c r="L164" s="35"/>
      <c r="M164" s="43"/>
      <c r="N164" s="35"/>
      <c r="O164" s="43"/>
      <c r="P164" s="37"/>
      <c r="Q164" s="43"/>
      <c r="R164" s="37"/>
      <c r="S164" s="43"/>
      <c r="T164" s="37"/>
      <c r="U164" s="43"/>
      <c r="V164" s="37"/>
      <c r="W164" s="44"/>
      <c r="X164" s="37"/>
      <c r="Y164" s="43"/>
      <c r="Z164" s="37"/>
      <c r="AA164" s="43"/>
      <c r="AB164" s="81">
        <v>575230.19999999995</v>
      </c>
      <c r="AC164" s="43">
        <f t="shared" si="61"/>
        <v>575230.19999999995</v>
      </c>
      <c r="AD164" s="81"/>
      <c r="AE164" s="43">
        <f t="shared" si="79"/>
        <v>575230.19999999995</v>
      </c>
      <c r="AF164" s="81"/>
      <c r="AG164" s="43">
        <f t="shared" si="52"/>
        <v>575230.19999999995</v>
      </c>
    </row>
    <row r="165" spans="1:33" ht="47.25" customHeight="1">
      <c r="A165" s="28">
        <v>715</v>
      </c>
      <c r="B165" s="28" t="s">
        <v>329</v>
      </c>
      <c r="C165" s="51" t="s">
        <v>330</v>
      </c>
      <c r="D165" s="40"/>
      <c r="E165" s="45"/>
      <c r="F165" s="35"/>
      <c r="G165" s="43"/>
      <c r="H165" s="35"/>
      <c r="I165" s="43"/>
      <c r="J165" s="46"/>
      <c r="K165" s="48"/>
      <c r="L165" s="35"/>
      <c r="M165" s="43"/>
      <c r="N165" s="35"/>
      <c r="O165" s="43"/>
      <c r="P165" s="37"/>
      <c r="Q165" s="43"/>
      <c r="R165" s="81">
        <v>9080</v>
      </c>
      <c r="S165" s="43">
        <f>Q165+R165</f>
        <v>9080</v>
      </c>
      <c r="T165" s="81"/>
      <c r="U165" s="43">
        <v>976.4</v>
      </c>
      <c r="V165" s="81"/>
      <c r="W165" s="44">
        <f>U165+V165</f>
        <v>976.4</v>
      </c>
      <c r="X165" s="37"/>
      <c r="Y165" s="43">
        <v>976.4</v>
      </c>
      <c r="Z165" s="37"/>
      <c r="AA165" s="43">
        <f t="shared" ref="AA165:AA184" si="80">Y165+Z165</f>
        <v>976.4</v>
      </c>
      <c r="AB165" s="37"/>
      <c r="AC165" s="43">
        <f t="shared" si="61"/>
        <v>976.4</v>
      </c>
      <c r="AD165" s="37"/>
      <c r="AE165" s="43">
        <f t="shared" si="79"/>
        <v>976.4</v>
      </c>
      <c r="AF165" s="37"/>
      <c r="AG165" s="43">
        <f t="shared" si="52"/>
        <v>976.4</v>
      </c>
    </row>
    <row r="166" spans="1:33" ht="21" customHeight="1">
      <c r="A166" s="28">
        <v>715</v>
      </c>
      <c r="B166" s="28" t="s">
        <v>331</v>
      </c>
      <c r="C166" s="51" t="s">
        <v>332</v>
      </c>
      <c r="D166" s="40">
        <v>0</v>
      </c>
      <c r="E166" s="45"/>
      <c r="F166" s="35">
        <v>618000</v>
      </c>
      <c r="G166" s="43">
        <f>D166+F166</f>
        <v>618000</v>
      </c>
      <c r="H166" s="35"/>
      <c r="I166" s="43"/>
      <c r="J166" s="78">
        <v>59546</v>
      </c>
      <c r="K166" s="48">
        <f>D166+J166</f>
        <v>59546</v>
      </c>
      <c r="L166" s="35"/>
      <c r="M166" s="43"/>
      <c r="N166" s="35"/>
      <c r="O166" s="43">
        <f t="shared" ref="O166:O174" si="81">M166+N166</f>
        <v>0</v>
      </c>
      <c r="P166" s="37"/>
      <c r="Q166" s="43">
        <f>O166+P166</f>
        <v>0</v>
      </c>
      <c r="R166" s="81"/>
      <c r="S166" s="43">
        <f>Q166+R166</f>
        <v>0</v>
      </c>
      <c r="T166" s="81"/>
      <c r="U166" s="43">
        <f>S166+T166</f>
        <v>0</v>
      </c>
      <c r="V166" s="81"/>
      <c r="W166" s="44">
        <f>U166+V166</f>
        <v>0</v>
      </c>
      <c r="X166" s="37"/>
      <c r="Y166" s="43">
        <f>W166+X166</f>
        <v>0</v>
      </c>
      <c r="Z166" s="37"/>
      <c r="AA166" s="43">
        <f t="shared" si="80"/>
        <v>0</v>
      </c>
      <c r="AB166" s="37"/>
      <c r="AC166" s="43">
        <f t="shared" si="61"/>
        <v>0</v>
      </c>
      <c r="AD166" s="37"/>
      <c r="AE166" s="43">
        <f t="shared" si="79"/>
        <v>0</v>
      </c>
      <c r="AF166" s="37"/>
      <c r="AG166" s="43">
        <f t="shared" si="52"/>
        <v>0</v>
      </c>
    </row>
    <row r="167" spans="1:33" ht="41.25" customHeight="1">
      <c r="A167" s="28">
        <v>715</v>
      </c>
      <c r="B167" s="28" t="s">
        <v>333</v>
      </c>
      <c r="C167" s="51" t="s">
        <v>334</v>
      </c>
      <c r="D167" s="40">
        <v>1615000</v>
      </c>
      <c r="E167" s="45"/>
      <c r="F167" s="35"/>
      <c r="G167" s="43"/>
      <c r="H167" s="35"/>
      <c r="I167" s="43"/>
      <c r="J167" s="46"/>
      <c r="K167" s="48">
        <f>D167+J167</f>
        <v>1615000</v>
      </c>
      <c r="L167" s="35"/>
      <c r="M167" s="43">
        <v>1152800</v>
      </c>
      <c r="N167" s="35"/>
      <c r="O167" s="43">
        <f t="shared" si="81"/>
        <v>1152800</v>
      </c>
      <c r="P167" s="37"/>
      <c r="Q167" s="43">
        <f>O167+P167</f>
        <v>1152800</v>
      </c>
      <c r="R167" s="81"/>
      <c r="S167" s="43">
        <f>Q167+R167</f>
        <v>1152800</v>
      </c>
      <c r="T167" s="81"/>
      <c r="U167" s="43">
        <v>1152800</v>
      </c>
      <c r="V167" s="81"/>
      <c r="W167" s="44">
        <f>U167+V167</f>
        <v>1152800</v>
      </c>
      <c r="X167" s="37"/>
      <c r="Y167" s="43">
        <v>1152800</v>
      </c>
      <c r="Z167" s="37"/>
      <c r="AA167" s="43">
        <f t="shared" si="80"/>
        <v>1152800</v>
      </c>
      <c r="AB167" s="37"/>
      <c r="AC167" s="43">
        <f t="shared" si="61"/>
        <v>1152800</v>
      </c>
      <c r="AD167" s="37"/>
      <c r="AE167" s="43">
        <f t="shared" si="79"/>
        <v>1152800</v>
      </c>
      <c r="AF167" s="37"/>
      <c r="AG167" s="43">
        <f t="shared" si="52"/>
        <v>1152800</v>
      </c>
    </row>
    <row r="168" spans="1:33" ht="13.5" customHeight="1">
      <c r="A168" s="28">
        <v>715</v>
      </c>
      <c r="B168" s="28" t="s">
        <v>335</v>
      </c>
      <c r="C168" s="51" t="s">
        <v>336</v>
      </c>
      <c r="D168" s="40">
        <f t="shared" ref="D168:K168" si="82">D169</f>
        <v>11513000</v>
      </c>
      <c r="E168" s="40">
        <f t="shared" si="82"/>
        <v>0</v>
      </c>
      <c r="F168" s="40">
        <f t="shared" si="82"/>
        <v>0</v>
      </c>
      <c r="G168" s="40">
        <f t="shared" si="82"/>
        <v>11513000</v>
      </c>
      <c r="H168" s="40">
        <f t="shared" si="82"/>
        <v>0</v>
      </c>
      <c r="I168" s="40">
        <f t="shared" si="82"/>
        <v>0</v>
      </c>
      <c r="J168" s="41">
        <f t="shared" si="82"/>
        <v>-3986050.2</v>
      </c>
      <c r="K168" s="42">
        <f t="shared" si="82"/>
        <v>7526949.7999999998</v>
      </c>
      <c r="L168" s="35"/>
      <c r="M168" s="43">
        <f>M169</f>
        <v>1879992.43</v>
      </c>
      <c r="N168" s="35"/>
      <c r="O168" s="43">
        <f t="shared" si="81"/>
        <v>1879992.43</v>
      </c>
      <c r="P168" s="37"/>
      <c r="Q168" s="43">
        <f>O168+P168</f>
        <v>1879992.43</v>
      </c>
      <c r="R168" s="81">
        <f>R169</f>
        <v>8461308</v>
      </c>
      <c r="S168" s="43">
        <f>Q168+R168</f>
        <v>10341300.43</v>
      </c>
      <c r="T168" s="81">
        <f>T169</f>
        <v>0</v>
      </c>
      <c r="U168" s="43">
        <f>U169</f>
        <v>9466268.3200000003</v>
      </c>
      <c r="V168" s="81">
        <f>V169</f>
        <v>0</v>
      </c>
      <c r="W168" s="44">
        <f>U168+V168</f>
        <v>9466268.3200000003</v>
      </c>
      <c r="X168" s="81">
        <f>X169</f>
        <v>-80700</v>
      </c>
      <c r="Y168" s="43">
        <f>Y169</f>
        <v>9385568.3200000003</v>
      </c>
      <c r="Z168" s="81">
        <f>Z169</f>
        <v>0</v>
      </c>
      <c r="AA168" s="43">
        <f t="shared" si="80"/>
        <v>9385568.3200000003</v>
      </c>
      <c r="AB168" s="81">
        <f>AB169</f>
        <v>-1119000</v>
      </c>
      <c r="AC168" s="43">
        <f t="shared" si="61"/>
        <v>8266568.3200000003</v>
      </c>
      <c r="AD168" s="81">
        <f>AD169</f>
        <v>0</v>
      </c>
      <c r="AE168" s="43">
        <f t="shared" si="79"/>
        <v>8266568.3200000003</v>
      </c>
      <c r="AF168" s="81"/>
      <c r="AG168" s="43">
        <f t="shared" si="52"/>
        <v>8266568.3200000003</v>
      </c>
    </row>
    <row r="169" spans="1:33" ht="28.5" customHeight="1">
      <c r="A169" s="28">
        <v>715</v>
      </c>
      <c r="B169" s="28" t="s">
        <v>337</v>
      </c>
      <c r="C169" s="51" t="s">
        <v>338</v>
      </c>
      <c r="D169" s="40">
        <v>11513000</v>
      </c>
      <c r="E169" s="45"/>
      <c r="F169" s="35"/>
      <c r="G169" s="43">
        <f>D169+F169</f>
        <v>11513000</v>
      </c>
      <c r="H169" s="35"/>
      <c r="I169" s="43"/>
      <c r="J169" s="78">
        <v>-3986050.2</v>
      </c>
      <c r="K169" s="48">
        <f>D169+J169</f>
        <v>7526949.7999999998</v>
      </c>
      <c r="L169" s="35"/>
      <c r="M169" s="43">
        <v>1879992.43</v>
      </c>
      <c r="N169" s="35"/>
      <c r="O169" s="43">
        <f t="shared" si="81"/>
        <v>1879992.43</v>
      </c>
      <c r="P169" s="37"/>
      <c r="Q169" s="43">
        <f>O169+P169</f>
        <v>1879992.43</v>
      </c>
      <c r="R169" s="81">
        <v>8461308</v>
      </c>
      <c r="S169" s="43">
        <f>Q169+R169</f>
        <v>10341300.43</v>
      </c>
      <c r="T169" s="81"/>
      <c r="U169" s="43">
        <v>9466268.3200000003</v>
      </c>
      <c r="V169" s="81"/>
      <c r="W169" s="44">
        <f>U169+V169</f>
        <v>9466268.3200000003</v>
      </c>
      <c r="X169" s="81">
        <v>-80700</v>
      </c>
      <c r="Y169" s="43">
        <f>U169+X169</f>
        <v>9385568.3200000003</v>
      </c>
      <c r="Z169" s="86">
        <v>0</v>
      </c>
      <c r="AA169" s="43">
        <f t="shared" si="80"/>
        <v>9385568.3200000003</v>
      </c>
      <c r="AB169" s="81">
        <v>-1119000</v>
      </c>
      <c r="AC169" s="43">
        <f t="shared" si="61"/>
        <v>8266568.3200000003</v>
      </c>
      <c r="AD169" s="81"/>
      <c r="AE169" s="43">
        <f t="shared" si="79"/>
        <v>8266568.3200000003</v>
      </c>
      <c r="AF169" s="81"/>
      <c r="AG169" s="43">
        <f t="shared" si="52"/>
        <v>8266568.3200000003</v>
      </c>
    </row>
    <row r="170" spans="1:33" ht="22.5" customHeight="1">
      <c r="A170" s="28"/>
      <c r="B170" s="21" t="s">
        <v>339</v>
      </c>
      <c r="C170" s="31" t="s">
        <v>340</v>
      </c>
      <c r="D170" s="32" t="e">
        <f>#REF!+D171+D172+D173+D174</f>
        <v>#REF!</v>
      </c>
      <c r="E170" s="32" t="e">
        <f>#REF!+E171+E172+E173+E174</f>
        <v>#REF!</v>
      </c>
      <c r="F170" s="32" t="e">
        <f>#REF!+F171+F172+F173+F174</f>
        <v>#REF!</v>
      </c>
      <c r="G170" s="32" t="e">
        <f>#REF!+G171+G172+G173+G174</f>
        <v>#REF!</v>
      </c>
      <c r="H170" s="32" t="e">
        <f>#REF!+H171+H172+H173+H174</f>
        <v>#REF!</v>
      </c>
      <c r="I170" s="32" t="e">
        <f>#REF!+I171+I172+I173+I174</f>
        <v>#REF!</v>
      </c>
      <c r="J170" s="33" t="e">
        <f>#REF!+J171+J172+J173+J174</f>
        <v>#REF!</v>
      </c>
      <c r="K170" s="34" t="e">
        <f>#REF!+K171+K172+K173+K174</f>
        <v>#REF!</v>
      </c>
      <c r="L170" s="35"/>
      <c r="M170" s="36">
        <f>M174</f>
        <v>30408389</v>
      </c>
      <c r="N170" s="20">
        <f>N174</f>
        <v>1026407.1</v>
      </c>
      <c r="O170" s="36">
        <f t="shared" si="81"/>
        <v>31434796.100000001</v>
      </c>
      <c r="P170" s="20">
        <f>P174</f>
        <v>-1872618</v>
      </c>
      <c r="Q170" s="36">
        <f>Q174</f>
        <v>29562178.100000001</v>
      </c>
      <c r="R170" s="36">
        <f>R174</f>
        <v>8882192.7799999993</v>
      </c>
      <c r="S170" s="36">
        <f>S174</f>
        <v>38444370.880000003</v>
      </c>
      <c r="T170" s="36">
        <f>T174</f>
        <v>3764975.4</v>
      </c>
      <c r="U170" s="36">
        <f>U172+U174</f>
        <v>55220175.219999999</v>
      </c>
      <c r="V170" s="36">
        <f>V174</f>
        <v>-574336.6</v>
      </c>
      <c r="W170" s="38">
        <f>W174</f>
        <v>36186038.619999997</v>
      </c>
      <c r="X170" s="36">
        <f>X173</f>
        <v>1622503.1</v>
      </c>
      <c r="Y170" s="36">
        <f>U170+X170</f>
        <v>56842678.32</v>
      </c>
      <c r="Z170" s="36">
        <f>Z173</f>
        <v>30232278.079999998</v>
      </c>
      <c r="AA170" s="36">
        <f t="shared" si="80"/>
        <v>87074956.400000006</v>
      </c>
      <c r="AB170" s="36">
        <f>AB173</f>
        <v>-1032163</v>
      </c>
      <c r="AC170" s="36">
        <f t="shared" si="61"/>
        <v>86042793.400000006</v>
      </c>
      <c r="AD170" s="36">
        <f>AD173</f>
        <v>0</v>
      </c>
      <c r="AE170" s="36">
        <f t="shared" si="79"/>
        <v>86042793.400000006</v>
      </c>
      <c r="AF170" s="36"/>
      <c r="AG170" s="36">
        <f t="shared" si="52"/>
        <v>86042793.400000006</v>
      </c>
    </row>
    <row r="171" spans="1:33" ht="13.5" hidden="1" customHeight="1">
      <c r="A171" s="28"/>
      <c r="B171" s="28" t="s">
        <v>341</v>
      </c>
      <c r="C171" s="51" t="s">
        <v>342</v>
      </c>
      <c r="D171" s="57"/>
      <c r="E171" s="45"/>
      <c r="F171" s="35"/>
      <c r="G171" s="43">
        <f>D171+F171</f>
        <v>0</v>
      </c>
      <c r="H171" s="35"/>
      <c r="I171" s="43"/>
      <c r="J171" s="52"/>
      <c r="K171" s="47">
        <f>D171+J171</f>
        <v>0</v>
      </c>
      <c r="L171" s="35"/>
      <c r="M171" s="43">
        <f>K171+L171</f>
        <v>0</v>
      </c>
      <c r="N171" s="35"/>
      <c r="O171" s="43">
        <f t="shared" si="81"/>
        <v>0</v>
      </c>
      <c r="P171" s="37"/>
      <c r="Q171" s="43">
        <f>O171+P171</f>
        <v>0</v>
      </c>
      <c r="R171" s="37"/>
      <c r="S171" s="37"/>
      <c r="T171" s="37"/>
      <c r="U171" s="37"/>
      <c r="V171" s="37"/>
      <c r="W171" s="87"/>
      <c r="X171" s="37"/>
      <c r="Y171" s="37"/>
      <c r="Z171" s="37"/>
      <c r="AA171" s="36">
        <f t="shared" si="80"/>
        <v>0</v>
      </c>
      <c r="AB171" s="37"/>
      <c r="AC171" s="36">
        <f t="shared" si="61"/>
        <v>0</v>
      </c>
      <c r="AD171" s="37"/>
      <c r="AE171" s="36">
        <f t="shared" si="79"/>
        <v>0</v>
      </c>
      <c r="AF171" s="37"/>
      <c r="AG171" s="36">
        <f t="shared" si="52"/>
        <v>0</v>
      </c>
    </row>
    <row r="172" spans="1:33" ht="61.5" customHeight="1">
      <c r="A172" s="28">
        <v>735</v>
      </c>
      <c r="B172" s="28" t="s">
        <v>343</v>
      </c>
      <c r="C172" s="88" t="s">
        <v>344</v>
      </c>
      <c r="D172" s="57"/>
      <c r="E172" s="45"/>
      <c r="F172" s="35"/>
      <c r="G172" s="43">
        <f>D172+F172</f>
        <v>0</v>
      </c>
      <c r="H172" s="35"/>
      <c r="I172" s="43"/>
      <c r="J172" s="52"/>
      <c r="K172" s="47">
        <f>D172+J172</f>
        <v>0</v>
      </c>
      <c r="L172" s="35"/>
      <c r="M172" s="43">
        <f>K172+L172</f>
        <v>0</v>
      </c>
      <c r="N172" s="35"/>
      <c r="O172" s="43">
        <f t="shared" si="81"/>
        <v>0</v>
      </c>
      <c r="P172" s="37"/>
      <c r="Q172" s="43">
        <f>O172+P172</f>
        <v>0</v>
      </c>
      <c r="R172" s="37"/>
      <c r="S172" s="37"/>
      <c r="T172" s="37"/>
      <c r="U172" s="43">
        <v>18459800</v>
      </c>
      <c r="V172" s="37"/>
      <c r="W172" s="87"/>
      <c r="X172" s="37"/>
      <c r="Y172" s="43">
        <f t="shared" ref="Y172:Y178" si="83">U172+X172</f>
        <v>18459800</v>
      </c>
      <c r="Z172" s="37"/>
      <c r="AA172" s="43">
        <f t="shared" si="80"/>
        <v>18459800</v>
      </c>
      <c r="AB172" s="37"/>
      <c r="AC172" s="43">
        <f t="shared" si="61"/>
        <v>18459800</v>
      </c>
      <c r="AD172" s="37"/>
      <c r="AE172" s="43">
        <f t="shared" si="79"/>
        <v>18459800</v>
      </c>
      <c r="AF172" s="37"/>
      <c r="AG172" s="43">
        <f t="shared" si="52"/>
        <v>18459800</v>
      </c>
    </row>
    <row r="173" spans="1:33">
      <c r="A173" s="28"/>
      <c r="B173" s="89" t="s">
        <v>345</v>
      </c>
      <c r="C173" s="90" t="s">
        <v>346</v>
      </c>
      <c r="D173" s="57">
        <f>D174</f>
        <v>0</v>
      </c>
      <c r="E173" s="45"/>
      <c r="F173" s="35"/>
      <c r="G173" s="43">
        <f>D173+F173</f>
        <v>0</v>
      </c>
      <c r="H173" s="35"/>
      <c r="I173" s="43"/>
      <c r="J173" s="46"/>
      <c r="K173" s="47">
        <f>D173+J173</f>
        <v>0</v>
      </c>
      <c r="L173" s="35"/>
      <c r="M173" s="43">
        <f>K173+L173</f>
        <v>0</v>
      </c>
      <c r="N173" s="35"/>
      <c r="O173" s="43">
        <f t="shared" si="81"/>
        <v>0</v>
      </c>
      <c r="P173" s="37"/>
      <c r="Q173" s="43">
        <f>O173+P173</f>
        <v>0</v>
      </c>
      <c r="R173" s="37"/>
      <c r="S173" s="37"/>
      <c r="T173" s="37"/>
      <c r="U173" s="43">
        <f>U174</f>
        <v>36760375.219999999</v>
      </c>
      <c r="V173" s="37"/>
      <c r="W173" s="87"/>
      <c r="X173" s="43">
        <f>X176+X175</f>
        <v>1622503.1</v>
      </c>
      <c r="Y173" s="43">
        <f t="shared" si="83"/>
        <v>38382878.32</v>
      </c>
      <c r="Z173" s="43">
        <f>Z176+Z175</f>
        <v>30232278.079999998</v>
      </c>
      <c r="AA173" s="43">
        <f t="shared" si="80"/>
        <v>68615156.400000006</v>
      </c>
      <c r="AB173" s="43">
        <f>AB176+AB175</f>
        <v>-1032163</v>
      </c>
      <c r="AC173" s="43">
        <f t="shared" si="61"/>
        <v>67582993.400000006</v>
      </c>
      <c r="AD173" s="43">
        <f>AD176+AD175</f>
        <v>0</v>
      </c>
      <c r="AE173" s="43">
        <f t="shared" si="79"/>
        <v>67582993.400000006</v>
      </c>
      <c r="AF173" s="43"/>
      <c r="AG173" s="43">
        <f t="shared" si="52"/>
        <v>67582993.400000006</v>
      </c>
    </row>
    <row r="174" spans="1:33" ht="39" customHeight="1">
      <c r="A174" s="28"/>
      <c r="B174" s="55" t="s">
        <v>347</v>
      </c>
      <c r="C174" s="53" t="s">
        <v>348</v>
      </c>
      <c r="D174" s="57">
        <v>0</v>
      </c>
      <c r="E174" s="45"/>
      <c r="F174" s="35"/>
      <c r="G174" s="43">
        <f>D174+F174</f>
        <v>0</v>
      </c>
      <c r="H174" s="35"/>
      <c r="I174" s="43"/>
      <c r="J174" s="78">
        <v>3175045.1</v>
      </c>
      <c r="K174" s="48">
        <f>D174+J174</f>
        <v>3175045.1</v>
      </c>
      <c r="L174" s="35"/>
      <c r="M174" s="43">
        <v>30408389</v>
      </c>
      <c r="N174" s="35">
        <v>1026407.1</v>
      </c>
      <c r="O174" s="43">
        <f t="shared" si="81"/>
        <v>31434796.100000001</v>
      </c>
      <c r="P174" s="35">
        <v>-1872618</v>
      </c>
      <c r="Q174" s="43">
        <f t="shared" ref="Q174:W174" si="84">Q175+Q176</f>
        <v>29562178.100000001</v>
      </c>
      <c r="R174" s="43">
        <f t="shared" si="84"/>
        <v>8882192.7799999993</v>
      </c>
      <c r="S174" s="43">
        <f t="shared" si="84"/>
        <v>38444370.880000003</v>
      </c>
      <c r="T174" s="43">
        <f t="shared" si="84"/>
        <v>3764975.4</v>
      </c>
      <c r="U174" s="43">
        <f t="shared" si="84"/>
        <v>36760375.219999999</v>
      </c>
      <c r="V174" s="43">
        <f t="shared" si="84"/>
        <v>-574336.6</v>
      </c>
      <c r="W174" s="44">
        <f t="shared" si="84"/>
        <v>36186038.619999997</v>
      </c>
      <c r="X174" s="37"/>
      <c r="Y174" s="43">
        <f t="shared" si="83"/>
        <v>36760375.219999999</v>
      </c>
      <c r="Z174" s="37">
        <f>Z175+Z176</f>
        <v>30232278.079999998</v>
      </c>
      <c r="AA174" s="43">
        <f t="shared" si="80"/>
        <v>66992653.299999997</v>
      </c>
      <c r="AB174" s="81">
        <f>AB175+AB176</f>
        <v>-1032163</v>
      </c>
      <c r="AC174" s="43">
        <f t="shared" si="61"/>
        <v>65960490.299999997</v>
      </c>
      <c r="AD174" s="81">
        <f>AD175+AD176</f>
        <v>0</v>
      </c>
      <c r="AE174" s="43">
        <f t="shared" si="79"/>
        <v>65960490.299999997</v>
      </c>
      <c r="AF174" s="81"/>
      <c r="AG174" s="43">
        <f t="shared" si="52"/>
        <v>65960490.299999997</v>
      </c>
    </row>
    <row r="175" spans="1:33" ht="30.75" customHeight="1">
      <c r="A175" s="28">
        <v>715</v>
      </c>
      <c r="B175" s="28" t="s">
        <v>347</v>
      </c>
      <c r="C175" s="51" t="s">
        <v>348</v>
      </c>
      <c r="D175" s="57"/>
      <c r="E175" s="45"/>
      <c r="F175" s="35"/>
      <c r="G175" s="43"/>
      <c r="H175" s="35"/>
      <c r="I175" s="43"/>
      <c r="J175" s="78"/>
      <c r="K175" s="48"/>
      <c r="L175" s="35"/>
      <c r="M175" s="43"/>
      <c r="N175" s="35"/>
      <c r="O175" s="43"/>
      <c r="P175" s="35"/>
      <c r="Q175" s="43">
        <v>29201624</v>
      </c>
      <c r="R175" s="35">
        <v>8622192.7799999993</v>
      </c>
      <c r="S175" s="43">
        <f t="shared" ref="S175:S180" si="85">Q175+R175</f>
        <v>37823816.780000001</v>
      </c>
      <c r="T175" s="48">
        <v>726461</v>
      </c>
      <c r="U175" s="43">
        <v>29139975.219999999</v>
      </c>
      <c r="V175" s="48">
        <v>-611336.6</v>
      </c>
      <c r="W175" s="44">
        <f t="shared" ref="W175:W180" si="86">U175+V175</f>
        <v>28528638.619999997</v>
      </c>
      <c r="X175" s="81">
        <v>1261949</v>
      </c>
      <c r="Y175" s="43">
        <f t="shared" si="83"/>
        <v>30401924.219999999</v>
      </c>
      <c r="Z175" s="81">
        <v>30232278.079999998</v>
      </c>
      <c r="AA175" s="43">
        <f t="shared" si="80"/>
        <v>60634202.299999997</v>
      </c>
      <c r="AB175" s="81">
        <v>-856584</v>
      </c>
      <c r="AC175" s="43">
        <f t="shared" si="61"/>
        <v>59777618.299999997</v>
      </c>
      <c r="AD175" s="81"/>
      <c r="AE175" s="43">
        <f t="shared" si="79"/>
        <v>59777618.299999997</v>
      </c>
      <c r="AF175" s="81"/>
      <c r="AG175" s="43">
        <f t="shared" si="52"/>
        <v>59777618.299999997</v>
      </c>
    </row>
    <row r="176" spans="1:33" ht="30" customHeight="1">
      <c r="A176" s="28">
        <v>735</v>
      </c>
      <c r="B176" s="28" t="s">
        <v>347</v>
      </c>
      <c r="C176" s="51" t="s">
        <v>348</v>
      </c>
      <c r="D176" s="57"/>
      <c r="E176" s="45"/>
      <c r="F176" s="35"/>
      <c r="G176" s="43"/>
      <c r="H176" s="35"/>
      <c r="I176" s="43"/>
      <c r="J176" s="78"/>
      <c r="K176" s="48"/>
      <c r="L176" s="35"/>
      <c r="M176" s="43"/>
      <c r="N176" s="35"/>
      <c r="O176" s="43"/>
      <c r="P176" s="35"/>
      <c r="Q176" s="43">
        <v>360554.1</v>
      </c>
      <c r="R176" s="35">
        <v>260000</v>
      </c>
      <c r="S176" s="43">
        <f t="shared" si="85"/>
        <v>620554.1</v>
      </c>
      <c r="T176" s="48">
        <v>3038514.4</v>
      </c>
      <c r="U176" s="43">
        <v>7620400</v>
      </c>
      <c r="V176" s="48">
        <v>37000</v>
      </c>
      <c r="W176" s="44">
        <f t="shared" si="86"/>
        <v>7657400</v>
      </c>
      <c r="X176" s="81">
        <v>360554.1</v>
      </c>
      <c r="Y176" s="43">
        <f t="shared" si="83"/>
        <v>7980954.0999999996</v>
      </c>
      <c r="Z176" s="81"/>
      <c r="AA176" s="43">
        <f t="shared" si="80"/>
        <v>7980954.0999999996</v>
      </c>
      <c r="AB176" s="81">
        <v>-175579</v>
      </c>
      <c r="AC176" s="43">
        <f t="shared" si="61"/>
        <v>7805375.0999999996</v>
      </c>
      <c r="AD176" s="81"/>
      <c r="AE176" s="43">
        <f t="shared" si="79"/>
        <v>7805375.0999999996</v>
      </c>
      <c r="AF176" s="81"/>
      <c r="AG176" s="43">
        <f t="shared" si="52"/>
        <v>7805375.0999999996</v>
      </c>
    </row>
    <row r="177" spans="1:35" ht="20.25" customHeight="1">
      <c r="A177" s="28">
        <v>715</v>
      </c>
      <c r="B177" s="21" t="s">
        <v>349</v>
      </c>
      <c r="C177" s="31" t="s">
        <v>350</v>
      </c>
      <c r="D177" s="32">
        <f t="shared" ref="D177:K177" si="87">D178</f>
        <v>0</v>
      </c>
      <c r="E177" s="32">
        <f t="shared" si="87"/>
        <v>0</v>
      </c>
      <c r="F177" s="32">
        <f t="shared" si="87"/>
        <v>0</v>
      </c>
      <c r="G177" s="32">
        <f t="shared" si="87"/>
        <v>0</v>
      </c>
      <c r="H177" s="32">
        <f t="shared" si="87"/>
        <v>0</v>
      </c>
      <c r="I177" s="32">
        <f t="shared" si="87"/>
        <v>0</v>
      </c>
      <c r="J177" s="33">
        <f t="shared" si="87"/>
        <v>110768</v>
      </c>
      <c r="K177" s="34">
        <f t="shared" si="87"/>
        <v>110768</v>
      </c>
      <c r="L177" s="35"/>
      <c r="M177" s="36">
        <f>M178</f>
        <v>0</v>
      </c>
      <c r="N177" s="20">
        <f>N178</f>
        <v>284579.02</v>
      </c>
      <c r="O177" s="36">
        <f t="shared" ref="O177:O184" si="88">M177+N177</f>
        <v>284579.02</v>
      </c>
      <c r="P177" s="37"/>
      <c r="Q177" s="36">
        <f t="shared" ref="Q177:Q184" si="89">O177+P177</f>
        <v>284579.02</v>
      </c>
      <c r="R177" s="37"/>
      <c r="S177" s="36">
        <f t="shared" si="85"/>
        <v>284579.02</v>
      </c>
      <c r="T177" s="37">
        <v>0</v>
      </c>
      <c r="U177" s="36">
        <f>U179</f>
        <v>0</v>
      </c>
      <c r="V177" s="37">
        <v>0</v>
      </c>
      <c r="W177" s="38">
        <f t="shared" si="86"/>
        <v>0</v>
      </c>
      <c r="X177" s="91">
        <f>X178</f>
        <v>127345.26</v>
      </c>
      <c r="Y177" s="36">
        <f t="shared" si="83"/>
        <v>127345.26</v>
      </c>
      <c r="Z177" s="91">
        <f>Z178</f>
        <v>0</v>
      </c>
      <c r="AA177" s="36">
        <f t="shared" si="80"/>
        <v>127345.26</v>
      </c>
      <c r="AB177" s="91">
        <f>AB178</f>
        <v>0</v>
      </c>
      <c r="AC177" s="36">
        <f t="shared" si="61"/>
        <v>127345.26</v>
      </c>
      <c r="AD177" s="36">
        <f>AD178</f>
        <v>-127345.26000000001</v>
      </c>
      <c r="AE177" s="36">
        <f t="shared" si="79"/>
        <v>0</v>
      </c>
      <c r="AF177" s="36"/>
      <c r="AG177" s="36">
        <f t="shared" si="52"/>
        <v>0</v>
      </c>
    </row>
    <row r="178" spans="1:35" ht="32.25" customHeight="1">
      <c r="A178" s="28">
        <v>715</v>
      </c>
      <c r="B178" s="28" t="s">
        <v>351</v>
      </c>
      <c r="C178" s="51" t="s">
        <v>352</v>
      </c>
      <c r="D178" s="32">
        <f t="shared" ref="D178:K178" si="90">D179+D180</f>
        <v>0</v>
      </c>
      <c r="E178" s="32">
        <f t="shared" si="90"/>
        <v>0</v>
      </c>
      <c r="F178" s="32">
        <f t="shared" si="90"/>
        <v>0</v>
      </c>
      <c r="G178" s="32">
        <f t="shared" si="90"/>
        <v>0</v>
      </c>
      <c r="H178" s="32">
        <f t="shared" si="90"/>
        <v>0</v>
      </c>
      <c r="I178" s="32">
        <f t="shared" si="90"/>
        <v>0</v>
      </c>
      <c r="J178" s="33">
        <f t="shared" si="90"/>
        <v>110768</v>
      </c>
      <c r="K178" s="34">
        <f t="shared" si="90"/>
        <v>110768</v>
      </c>
      <c r="L178" s="35"/>
      <c r="M178" s="43">
        <f>M179+M180</f>
        <v>0</v>
      </c>
      <c r="N178" s="35">
        <f>N179</f>
        <v>284579.02</v>
      </c>
      <c r="O178" s="43">
        <f t="shared" si="88"/>
        <v>284579.02</v>
      </c>
      <c r="P178" s="37"/>
      <c r="Q178" s="43">
        <f t="shared" si="89"/>
        <v>284579.02</v>
      </c>
      <c r="R178" s="37"/>
      <c r="S178" s="43">
        <f t="shared" si="85"/>
        <v>284579.02</v>
      </c>
      <c r="T178" s="37"/>
      <c r="U178" s="43"/>
      <c r="V178" s="37"/>
      <c r="W178" s="44">
        <f t="shared" si="86"/>
        <v>0</v>
      </c>
      <c r="X178" s="37">
        <f>X180</f>
        <v>127345.26</v>
      </c>
      <c r="Y178" s="43">
        <f t="shared" si="83"/>
        <v>127345.26</v>
      </c>
      <c r="Z178" s="37">
        <f>Z180+Z179</f>
        <v>0</v>
      </c>
      <c r="AA178" s="43">
        <f t="shared" si="80"/>
        <v>127345.26</v>
      </c>
      <c r="AB178" s="37">
        <f>AB180+AB179</f>
        <v>0</v>
      </c>
      <c r="AC178" s="43">
        <f t="shared" si="61"/>
        <v>127345.26</v>
      </c>
      <c r="AD178" s="43">
        <f>AD180+AD179</f>
        <v>-127345.26000000001</v>
      </c>
      <c r="AE178" s="43">
        <f t="shared" si="79"/>
        <v>0</v>
      </c>
      <c r="AF178" s="43"/>
      <c r="AG178" s="43">
        <f t="shared" si="52"/>
        <v>0</v>
      </c>
    </row>
    <row r="179" spans="1:35" ht="38.25" customHeight="1">
      <c r="A179" s="28">
        <v>715</v>
      </c>
      <c r="B179" s="89" t="s">
        <v>353</v>
      </c>
      <c r="C179" s="51" t="s">
        <v>354</v>
      </c>
      <c r="D179" s="32"/>
      <c r="E179" s="45"/>
      <c r="F179" s="35"/>
      <c r="G179" s="36"/>
      <c r="H179" s="35"/>
      <c r="I179" s="36"/>
      <c r="J179" s="78">
        <v>79268</v>
      </c>
      <c r="K179" s="48">
        <f>D179+J179</f>
        <v>79268</v>
      </c>
      <c r="L179" s="35"/>
      <c r="M179" s="43">
        <v>0</v>
      </c>
      <c r="N179" s="35">
        <v>284579.02</v>
      </c>
      <c r="O179" s="43">
        <f t="shared" si="88"/>
        <v>284579.02</v>
      </c>
      <c r="P179" s="37"/>
      <c r="Q179" s="43">
        <f t="shared" si="89"/>
        <v>284579.02</v>
      </c>
      <c r="R179" s="37"/>
      <c r="S179" s="43">
        <f t="shared" si="85"/>
        <v>284579.02</v>
      </c>
      <c r="T179" s="37"/>
      <c r="U179" s="43"/>
      <c r="V179" s="37"/>
      <c r="W179" s="44">
        <f t="shared" si="86"/>
        <v>0</v>
      </c>
      <c r="X179" s="37"/>
      <c r="Y179" s="43"/>
      <c r="Z179" s="81">
        <v>84690</v>
      </c>
      <c r="AA179" s="43">
        <f t="shared" si="80"/>
        <v>84690</v>
      </c>
      <c r="AB179" s="81"/>
      <c r="AC179" s="43">
        <f t="shared" si="61"/>
        <v>84690</v>
      </c>
      <c r="AD179" s="43">
        <v>-84690</v>
      </c>
      <c r="AE179" s="43">
        <f t="shared" si="79"/>
        <v>0</v>
      </c>
      <c r="AF179" s="43"/>
      <c r="AG179" s="43">
        <f t="shared" si="52"/>
        <v>0</v>
      </c>
    </row>
    <row r="180" spans="1:35" ht="33.75" customHeight="1">
      <c r="A180" s="28">
        <v>715</v>
      </c>
      <c r="B180" s="89" t="s">
        <v>355</v>
      </c>
      <c r="C180" s="51" t="s">
        <v>356</v>
      </c>
      <c r="D180" s="32"/>
      <c r="E180" s="45"/>
      <c r="F180" s="35"/>
      <c r="G180" s="36"/>
      <c r="H180" s="35"/>
      <c r="I180" s="36"/>
      <c r="J180" s="78">
        <v>31500</v>
      </c>
      <c r="K180" s="47">
        <f>D180+J180</f>
        <v>31500</v>
      </c>
      <c r="L180" s="35"/>
      <c r="M180" s="43"/>
      <c r="N180" s="35"/>
      <c r="O180" s="43">
        <f t="shared" si="88"/>
        <v>0</v>
      </c>
      <c r="P180" s="37"/>
      <c r="Q180" s="43">
        <f t="shared" si="89"/>
        <v>0</v>
      </c>
      <c r="R180" s="37"/>
      <c r="S180" s="43">
        <f t="shared" si="85"/>
        <v>0</v>
      </c>
      <c r="T180" s="37"/>
      <c r="U180" s="43">
        <f>S180+T180</f>
        <v>0</v>
      </c>
      <c r="V180" s="37"/>
      <c r="W180" s="44">
        <f t="shared" si="86"/>
        <v>0</v>
      </c>
      <c r="X180" s="37">
        <v>127345.26</v>
      </c>
      <c r="Y180" s="43">
        <f>U180+X180</f>
        <v>127345.26</v>
      </c>
      <c r="Z180" s="81">
        <v>-84690</v>
      </c>
      <c r="AA180" s="43">
        <f t="shared" si="80"/>
        <v>42655.259999999995</v>
      </c>
      <c r="AB180" s="81"/>
      <c r="AC180" s="43">
        <f t="shared" si="61"/>
        <v>42655.259999999995</v>
      </c>
      <c r="AD180" s="43">
        <f>-42655.26</f>
        <v>-42655.26</v>
      </c>
      <c r="AE180" s="43">
        <f t="shared" si="79"/>
        <v>0</v>
      </c>
      <c r="AF180" s="43"/>
      <c r="AG180" s="43">
        <f t="shared" si="52"/>
        <v>0</v>
      </c>
    </row>
    <row r="181" spans="1:35" ht="42" customHeight="1">
      <c r="A181" s="28">
        <v>705</v>
      </c>
      <c r="B181" s="21" t="s">
        <v>357</v>
      </c>
      <c r="C181" s="31" t="s">
        <v>358</v>
      </c>
      <c r="D181" s="32"/>
      <c r="E181" s="45"/>
      <c r="F181" s="35"/>
      <c r="G181" s="36"/>
      <c r="H181" s="35"/>
      <c r="I181" s="36"/>
      <c r="J181" s="78"/>
      <c r="K181" s="47">
        <v>0</v>
      </c>
      <c r="L181" s="35">
        <f>L182</f>
        <v>665853</v>
      </c>
      <c r="M181" s="43">
        <f>M182</f>
        <v>0</v>
      </c>
      <c r="N181" s="35"/>
      <c r="O181" s="43">
        <f t="shared" si="88"/>
        <v>0</v>
      </c>
      <c r="P181" s="37"/>
      <c r="Q181" s="43">
        <f t="shared" si="89"/>
        <v>0</v>
      </c>
      <c r="R181" s="81"/>
      <c r="S181" s="36">
        <f>S182</f>
        <v>0</v>
      </c>
      <c r="T181" s="36">
        <f>T182</f>
        <v>17904617</v>
      </c>
      <c r="U181" s="36">
        <f>U182</f>
        <v>0</v>
      </c>
      <c r="V181" s="36">
        <f>V182</f>
        <v>7811336.5999999996</v>
      </c>
      <c r="W181" s="38">
        <f>W182</f>
        <v>7811336.5999999996</v>
      </c>
      <c r="X181" s="37"/>
      <c r="Y181" s="43">
        <f>Y182</f>
        <v>0</v>
      </c>
      <c r="Z181" s="81">
        <f>Z182</f>
        <v>-15666627.539999999</v>
      </c>
      <c r="AA181" s="43">
        <f t="shared" si="80"/>
        <v>-15666627.539999999</v>
      </c>
      <c r="AB181" s="81">
        <f>AB182</f>
        <v>1436587</v>
      </c>
      <c r="AC181" s="43">
        <f t="shared" si="61"/>
        <v>-14230040.539999999</v>
      </c>
      <c r="AD181" s="49">
        <f>AD182</f>
        <v>0</v>
      </c>
      <c r="AE181" s="43">
        <f t="shared" si="79"/>
        <v>-14230040.539999999</v>
      </c>
      <c r="AF181" s="49">
        <f>AF182</f>
        <v>-7461.37</v>
      </c>
      <c r="AG181" s="43">
        <f t="shared" si="52"/>
        <v>-14237501.909999998</v>
      </c>
    </row>
    <row r="182" spans="1:35" ht="49.5" customHeight="1">
      <c r="A182" s="28">
        <v>705</v>
      </c>
      <c r="B182" s="28" t="s">
        <v>359</v>
      </c>
      <c r="C182" s="51" t="s">
        <v>360</v>
      </c>
      <c r="D182" s="32"/>
      <c r="E182" s="45"/>
      <c r="F182" s="35"/>
      <c r="G182" s="36"/>
      <c r="H182" s="35"/>
      <c r="I182" s="36"/>
      <c r="J182" s="78"/>
      <c r="K182" s="47">
        <v>0</v>
      </c>
      <c r="L182" s="35">
        <v>665853</v>
      </c>
      <c r="M182" s="43"/>
      <c r="N182" s="35"/>
      <c r="O182" s="43">
        <f t="shared" si="88"/>
        <v>0</v>
      </c>
      <c r="P182" s="37"/>
      <c r="Q182" s="43">
        <f t="shared" si="89"/>
        <v>0</v>
      </c>
      <c r="R182" s="37"/>
      <c r="S182" s="43">
        <f>Q182+R182</f>
        <v>0</v>
      </c>
      <c r="T182" s="43">
        <v>17904617</v>
      </c>
      <c r="U182" s="43"/>
      <c r="V182" s="43">
        <v>7811336.5999999996</v>
      </c>
      <c r="W182" s="44">
        <f>U182+V182</f>
        <v>7811336.5999999996</v>
      </c>
      <c r="X182" s="37"/>
      <c r="Y182" s="43"/>
      <c r="Z182" s="81">
        <v>-15666627.539999999</v>
      </c>
      <c r="AA182" s="43">
        <f t="shared" si="80"/>
        <v>-15666627.539999999</v>
      </c>
      <c r="AB182" s="81">
        <v>1436587</v>
      </c>
      <c r="AC182" s="43">
        <f t="shared" si="61"/>
        <v>-14230040.539999999</v>
      </c>
      <c r="AD182" s="81"/>
      <c r="AE182" s="43">
        <f t="shared" si="79"/>
        <v>-14230040.539999999</v>
      </c>
      <c r="AF182" s="81">
        <v>-7461.37</v>
      </c>
      <c r="AG182" s="43">
        <f t="shared" si="52"/>
        <v>-14237501.909999998</v>
      </c>
      <c r="AH182" s="1">
        <v>-14237501.91</v>
      </c>
      <c r="AI182" s="92">
        <f>AG182-AH182</f>
        <v>0</v>
      </c>
    </row>
    <row r="183" spans="1:35" ht="16.5" customHeight="1">
      <c r="A183" s="28"/>
      <c r="B183" s="89"/>
      <c r="C183" s="51" t="s">
        <v>361</v>
      </c>
      <c r="D183" s="32">
        <f t="shared" ref="D183:K183" si="91">D4</f>
        <v>0</v>
      </c>
      <c r="E183" s="32">
        <f t="shared" si="91"/>
        <v>0</v>
      </c>
      <c r="F183" s="32">
        <f t="shared" si="91"/>
        <v>0</v>
      </c>
      <c r="G183" s="32" t="str">
        <f t="shared" si="91"/>
        <v>к решению Земского Собрания</v>
      </c>
      <c r="H183" s="32">
        <f t="shared" si="91"/>
        <v>0</v>
      </c>
      <c r="I183" s="32">
        <f t="shared" si="91"/>
        <v>0</v>
      </c>
      <c r="J183" s="33">
        <f t="shared" si="91"/>
        <v>0</v>
      </c>
      <c r="K183" s="34">
        <f t="shared" si="91"/>
        <v>0</v>
      </c>
      <c r="L183" s="35"/>
      <c r="M183" s="36">
        <f>M11</f>
        <v>76876200</v>
      </c>
      <c r="N183" s="35"/>
      <c r="O183" s="43">
        <f t="shared" si="88"/>
        <v>76876200</v>
      </c>
      <c r="P183" s="37"/>
      <c r="Q183" s="43">
        <f t="shared" si="89"/>
        <v>76876200</v>
      </c>
      <c r="R183" s="37"/>
      <c r="S183" s="43">
        <f>Q183+R183</f>
        <v>76876200</v>
      </c>
      <c r="T183" s="37"/>
      <c r="U183" s="43">
        <f>U11</f>
        <v>70761500</v>
      </c>
      <c r="V183" s="37"/>
      <c r="W183" s="44">
        <f>U183+V183</f>
        <v>70761500</v>
      </c>
      <c r="X183" s="43">
        <f>X11</f>
        <v>0</v>
      </c>
      <c r="Y183" s="43">
        <f>U183+X183</f>
        <v>70761500</v>
      </c>
      <c r="Z183" s="43">
        <f>Z11</f>
        <v>0</v>
      </c>
      <c r="AA183" s="43">
        <f t="shared" si="80"/>
        <v>70761500</v>
      </c>
      <c r="AB183" s="43">
        <f>AB11</f>
        <v>0</v>
      </c>
      <c r="AC183" s="43">
        <f t="shared" si="61"/>
        <v>70761500</v>
      </c>
      <c r="AD183" s="43">
        <f>AD11</f>
        <v>127345.26</v>
      </c>
      <c r="AE183" s="43">
        <f t="shared" si="79"/>
        <v>70888845.260000005</v>
      </c>
      <c r="AF183" s="43">
        <f>AF11</f>
        <v>700000</v>
      </c>
      <c r="AG183" s="43">
        <f t="shared" si="52"/>
        <v>71588845.260000005</v>
      </c>
    </row>
    <row r="184" spans="1:35">
      <c r="A184" s="21"/>
      <c r="B184" s="21"/>
      <c r="C184" s="31" t="s">
        <v>362</v>
      </c>
      <c r="D184" s="32">
        <f t="shared" ref="D184:K184" si="92">D183+D121+D177</f>
        <v>330000</v>
      </c>
      <c r="E184" s="32">
        <f t="shared" si="92"/>
        <v>0</v>
      </c>
      <c r="F184" s="32">
        <f t="shared" si="92"/>
        <v>0</v>
      </c>
      <c r="G184" s="32" t="e">
        <f t="shared" si="92"/>
        <v>#VALUE!</v>
      </c>
      <c r="H184" s="32">
        <f t="shared" si="92"/>
        <v>0</v>
      </c>
      <c r="I184" s="32">
        <f t="shared" si="92"/>
        <v>0</v>
      </c>
      <c r="J184" s="33">
        <f t="shared" si="92"/>
        <v>110768</v>
      </c>
      <c r="K184" s="34">
        <f t="shared" si="92"/>
        <v>440768</v>
      </c>
      <c r="L184" s="35" t="e">
        <f>L129+L181</f>
        <v>#REF!</v>
      </c>
      <c r="M184" s="36">
        <f>M130+M183</f>
        <v>636643407.78999996</v>
      </c>
      <c r="N184" s="36">
        <f>N129</f>
        <v>12933398.449999999</v>
      </c>
      <c r="O184" s="36">
        <f t="shared" si="88"/>
        <v>649576806.24000001</v>
      </c>
      <c r="P184" s="20">
        <f>P129</f>
        <v>-1872618</v>
      </c>
      <c r="Q184" s="36">
        <f t="shared" si="89"/>
        <v>647704188.24000001</v>
      </c>
      <c r="R184" s="20">
        <f>R129</f>
        <v>8799616.9399999976</v>
      </c>
      <c r="S184" s="36">
        <f>Q184+R184</f>
        <v>656503805.18000007</v>
      </c>
      <c r="T184" s="20">
        <f>T129</f>
        <v>85593089.330000013</v>
      </c>
      <c r="U184" s="36">
        <f>U183+U129</f>
        <v>668899937.46000004</v>
      </c>
      <c r="V184" s="20">
        <f>V129</f>
        <v>4693718.08</v>
      </c>
      <c r="W184" s="38">
        <f>U184+V184</f>
        <v>673593655.54000008</v>
      </c>
      <c r="X184" s="36">
        <f>X183+X129</f>
        <v>-990582.99999999977</v>
      </c>
      <c r="Y184" s="36">
        <f>Y183+Y129</f>
        <v>667909354.46000004</v>
      </c>
      <c r="Z184" s="36">
        <f>Z183+Z129</f>
        <v>38824823.530000001</v>
      </c>
      <c r="AA184" s="36">
        <f t="shared" si="80"/>
        <v>706734177.99000001</v>
      </c>
      <c r="AB184" s="36">
        <f>AB183+AB129</f>
        <v>4465253.6900000004</v>
      </c>
      <c r="AC184" s="36">
        <f t="shared" si="61"/>
        <v>711199431.68000007</v>
      </c>
      <c r="AD184" s="36">
        <f>AD183+AD129</f>
        <v>-463000</v>
      </c>
      <c r="AE184" s="36">
        <f t="shared" si="79"/>
        <v>710736431.68000007</v>
      </c>
      <c r="AF184" s="36">
        <f>AF183+AF129</f>
        <v>16824977.32</v>
      </c>
      <c r="AG184" s="36">
        <f t="shared" si="52"/>
        <v>727561409.00000012</v>
      </c>
    </row>
  </sheetData>
  <mergeCells count="11">
    <mergeCell ref="E5:F5"/>
    <mergeCell ref="B6:AE6"/>
    <mergeCell ref="A8:B9"/>
    <mergeCell ref="C8:C9"/>
    <mergeCell ref="E1:F1"/>
    <mergeCell ref="O1:P1"/>
    <mergeCell ref="C4:F4"/>
    <mergeCell ref="G4:I4"/>
    <mergeCell ref="L4:M4"/>
    <mergeCell ref="O4:P4"/>
    <mergeCell ref="AE5:AF5"/>
  </mergeCells>
  <pageMargins left="1.1417322834645669" right="0.39370078740157483" top="0.78740157480314965" bottom="0.78740157480314965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285156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285156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Zemskoe</cp:lastModifiedBy>
  <cp:revision>46</cp:revision>
  <cp:lastPrinted>2021-06-15T03:58:13Z</cp:lastPrinted>
  <dcterms:created xsi:type="dcterms:W3CDTF">2010-07-01T06:45:52Z</dcterms:created>
  <dcterms:modified xsi:type="dcterms:W3CDTF">2021-06-30T06:41:25Z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