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98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<sst xmlns="http://schemas.openxmlformats.org/spreadsheetml/2006/main" count="1562" uniqueCount="898">
  <si>
    <t>Приложение 5</t>
  </si>
  <si>
    <t>к решению Думы</t>
  </si>
  <si>
    <t>Гайнского муниципального округа</t>
  </si>
  <si>
    <t>Распределение бюджетных ассигнований по целевым статьям (муниципальным программам и непрограммным направлениям деятельности) и группам видов расходов классификации расходов на 2021 год, рублей</t>
  </si>
  <si>
    <t>Целевая статья</t>
  </si>
  <si>
    <t>Вид расхода</t>
  </si>
  <si>
    <t>Наименование расходов</t>
  </si>
  <si>
    <t>2021 (1 чтение)</t>
  </si>
  <si>
    <t>Изменение22.12.2020</t>
  </si>
  <si>
    <t>2021</t>
  </si>
  <si>
    <t>Изменение</t>
  </si>
  <si>
    <t>Уточненный план</t>
  </si>
  <si>
    <t>4</t>
  </si>
  <si>
    <t>5</t>
  </si>
  <si>
    <t>6</t>
  </si>
  <si>
    <t>01 0 00 00000</t>
  </si>
  <si>
    <r>
      <rPr>
        <sz val="10"/>
        <color indexed="8"/>
        <rFont val="Times New Roman"/>
        <family val="1"/>
      </rPr>
      <t>Муниципальная программа “Обеспечение первичных мер пожарной безопасности на территории Гайнского муниципального округа</t>
    </r>
    <r>
      <rPr>
        <sz val="10"/>
        <rFont val="Times New Roman"/>
        <family val="1"/>
      </rPr>
      <t>”</t>
    </r>
  </si>
  <si>
    <t>01 0 01 00000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</si>
  <si>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Нормативно-правовое обеспечение, пропаганда и обучение населения в области пожарной безопасности</t>
    </r>
    <r>
      <rPr>
        <sz val="10"/>
        <rFont val="Times New Roman"/>
        <family val="1"/>
      </rPr>
      <t>"</t>
    </r>
  </si>
  <si>
    <t>01 0 01 03001</t>
  </si>
  <si>
    <t>Информирование населения о мерах пожарной безопасности с использованием средств массовой информации (печатные издания, эфирное радио, телевидение)</t>
  </si>
  <si>
    <t>Закупка товаров, работ и услуг для обеспечения  государственных (муниципальных) нужд</t>
  </si>
  <si>
    <t>01 0 01 03002</t>
  </si>
  <si>
    <t>Изготовление и распространение плакатов, листовок и другой наглядной агитации в целях информирования населения о мерах пожарной безопасности</t>
  </si>
  <si>
    <t>01 0 01 03003</t>
  </si>
  <si>
    <t>Проведение пропагандистских акций (конкурсов) направленных на формирование у населения Гайнского муниципального округа осознания необходимости безопасного поведения в быту и на производстве (в том числе приобретение автономных дымовых пожарных извещателей). (исполнение требований прокуратуры, ГУ МЧС России по ПК)</t>
  </si>
  <si>
    <t>01 0 01 03004</t>
  </si>
  <si>
    <t>Организация обучения неработающего населения Гайнского муниципального округа</t>
  </si>
  <si>
    <t>01 0 02 00000</t>
  </si>
  <si>
    <t>Основное мероприятие "Укрепление материально-технической базы в сфере обеспечения пожарной безопасности Гайнского муниципального округа"</t>
  </si>
  <si>
    <t>01 0 02 03001</t>
  </si>
  <si>
    <t>Обустройство и содержание пожарных пирсов на территории Гайнского муниципального округа</t>
  </si>
  <si>
    <t>01 0 02 03002</t>
  </si>
  <si>
    <t>Содержание и ремонт пожарных водоёмов на территории Гайнского муниципального округа</t>
  </si>
  <si>
    <t>01 0 02 03003</t>
  </si>
  <si>
    <t>Заполнение водой пожарных водоемов, расположенных на территории Гайнского муниципального округа</t>
  </si>
  <si>
    <t>01 0 02 03004</t>
  </si>
  <si>
    <t>Приобретение и установка аншлагов, знаков и указателей направления движения к пожарным водоемам, расположенным на территории Гайнского муниципального округа</t>
  </si>
  <si>
    <t>01 0 02 03005</t>
  </si>
  <si>
    <t>Образование (межевание) земельного участка под пожарный водоем на территории Гайнского муниципального округа</t>
  </si>
  <si>
    <t>01 0 02 03006</t>
  </si>
  <si>
    <t>Обустройство пожарных водоёмов природного, искусственного, открытого и закрытого типа на территории Гайнского муниципального округа</t>
  </si>
  <si>
    <t>01 0 02 03007</t>
  </si>
  <si>
    <t>Выполнение работ по созданию противопожарных преград (противопожарные разрывы и минерализованные полосы) вдоль границ близкорасположенного лесного массива на территории Гайнского муниципального округа</t>
  </si>
  <si>
    <t>01 0 02 03008</t>
  </si>
  <si>
    <t>Приобретение и установка звуковых сигнализаций для оповещения людей при пожаре в населенных пунктах Гайнского муниципального округа</t>
  </si>
  <si>
    <t>01 0 02 03009</t>
  </si>
  <si>
    <t xml:space="preserve">Приобретение инвентаря, для пункта сосредоточения средств пожаротушения с целью тушения пожаров в муниципальных
лесах и средств защиты, для работников участвующих в недопущении распространения или тушения лесных пожаров: пожарная мотопомпа укомплектованная пожарно­техническим вооружением, съёмные цистерны (резиновые емкости для воды), воздуходувки, бензопилы, ранцевые лесные опрыскиватели (ранцы противопожарные), топоры, лопаты, системы связи и оповещения, дежурная спецодежда, аптечки первой помощи, индивидуальные перевязочные пакеты, смачиватели, (пенообразователи), бидоны или канистры для питьевой воды, защитные каски, средства защиты органов дыхания и зрения, защитные рукавицы и средства гигиены. (исполнение решения суда)
</t>
  </si>
  <si>
    <t>01 0 02 03010</t>
  </si>
  <si>
    <t>Возмещение стоимости ГСМ, воды для тушения пожаров
добровольным пожарным формированиям, созданным на
территории Гайнского муниципального округа</t>
  </si>
  <si>
    <t>01 0 02 03011</t>
  </si>
  <si>
    <t>Материальное стимулирование и материально-техническое оснащение деятельности добровольной пожарной охраны Гайнского муниципального округа (Обеспечение деятельности ДПД)</t>
  </si>
  <si>
    <t>01 0 03 00000</t>
  </si>
  <si>
    <t>Основное мероприятие "Обеспечение пожарной безопасности объектов, находящихся в собственности муниципального округа"</t>
  </si>
  <si>
    <t>01 0 03 03001</t>
  </si>
  <si>
    <t>Замена дверной коробки и дверного полотна в каб. №17,18,19,16,15,14,13,12,11,4,10,5,9,8,7,29,31,32,33,20,21,28,22,27,23,24,26 администрации Гайнского муниципального округа, а также эвакуационного выхода ведущего наружу в западной части здания</t>
  </si>
  <si>
    <t>01 0 03 03002</t>
  </si>
  <si>
    <t>Огнезащитная обработка стропил и обрешетки в здании администрации Гайнского муниципального округа</t>
  </si>
  <si>
    <t>01 0 03 03003</t>
  </si>
  <si>
    <t>Установка АПС в помещениях уборной, подвального этажа, складском помещении ТИК, а также тамбура в западной и восточной части администрации Гайнского муниципального округа</t>
  </si>
  <si>
    <t>01 0 03 03004</t>
  </si>
  <si>
    <t>Устройство пандуса с уклоном не более 1:6 у эвакуационного выхода наружу в западной части  здания администрации Гайнского муниципального округа</t>
  </si>
  <si>
    <t>02 0 00 00000</t>
  </si>
  <si>
    <t xml:space="preserve">Муниципальная программа "Развитие системы образования Гайнского муниципального округа" </t>
  </si>
  <si>
    <t>02 1 00 00000</t>
  </si>
  <si>
    <t>Подпрограмма "Дошкольное образование"</t>
  </si>
  <si>
    <t>02 1 02 00000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</si>
  <si>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</si>
  <si>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02 1 02 2Н020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</si>
  <si>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и общеобразовательных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</si>
  <si>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</si>
  <si>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02 1 03 00000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</si>
  <si>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</si>
  <si>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03 2Н020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</si>
  <si>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</si>
  <si>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</si>
  <si>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02 1 04 00000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</si>
  <si>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</si>
  <si>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>02 1 04 2Н020</t>
  </si>
  <si>
    <t>Предоставление мер социальной поддержки педагогическим работникам образовательных организаций</t>
  </si>
  <si>
    <t>02 1 06 00000</t>
  </si>
  <si>
    <t>Основное мероприятие "Приобретение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игрушек"</t>
  </si>
  <si>
    <t>02 1 06 79501</t>
  </si>
  <si>
    <t>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</t>
  </si>
  <si>
    <t xml:space="preserve">02 1 07 00000 </t>
  </si>
  <si>
    <t>Основное мероприятие "Проведение текущих ремонтных работ в дошкольных образовательных учреждениях"</t>
  </si>
  <si>
    <t>02 1 07 79501</t>
  </si>
  <si>
    <t>Проведение текущих ремонтных работ в дошкольных образовательных учреждениях</t>
  </si>
  <si>
    <t>02 1 05 00000</t>
  </si>
  <si>
    <t>Основное мероприятие " Проведение мероприятий с педагогами округа"</t>
  </si>
  <si>
    <t>02 1 05 79531</t>
  </si>
  <si>
    <t>Проведение мероприятий с педагогами округа</t>
  </si>
  <si>
    <t>200</t>
  </si>
  <si>
    <t>Закупка товаров, работ и услуг для государственных (муниципальных) нужд</t>
  </si>
  <si>
    <t xml:space="preserve">Основное мероприятие "Проведение муниципальных конкурсов "Ребенок в объективе ФГОС", "Икаренок", "Семья года" </t>
  </si>
  <si>
    <t>02 1 06 79531</t>
  </si>
  <si>
    <t xml:space="preserve">Проведение муниципальных конкурсов "Ребенок в объективе ФГОС", "Икаренок", "Семья года" </t>
  </si>
  <si>
    <t>02 2 00 00000</t>
  </si>
  <si>
    <t>Подпрограмма "Начальное, основное, среднее общее образование"</t>
  </si>
  <si>
    <t>02 2 01 00000</t>
  </si>
  <si>
    <t>Основное мероприятие "Организация деятельности образовательных учреждений по оказанию муниципальных услуг"</t>
  </si>
  <si>
    <t>02 2 01 42199</t>
  </si>
  <si>
    <t>Предоставление услуги в сфере образования</t>
  </si>
  <si>
    <t>02 2 02 00000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</si>
  <si>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</si>
  <si>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02 2Н020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</si>
  <si>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</si>
  <si>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02 2 03 00000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</si>
  <si>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</si>
  <si>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02 2 03 2Н020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</si>
  <si>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</si>
  <si>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02.2.03.53030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</si>
  <si>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учреждений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</si>
  <si>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</si>
  <si>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</si>
  <si>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</si>
  <si>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Предоставление мер социальной поддержки учащимся из малоимущих многодетных и малоимущих семей</t>
  </si>
  <si>
    <t>Социальное обеспечение и иные выплаты населению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</si>
  <si>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</si>
  <si>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</si>
  <si>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02 2 05 2Н020</t>
  </si>
  <si>
    <t>02 2 06 00000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</si>
  <si>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</si>
  <si>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 2 06 2С010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</si>
  <si>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</si>
  <si>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Социальное обеспечение и иные выплаты населению</t>
  </si>
  <si>
    <t>02 2 06 2С170</t>
  </si>
  <si>
    <t>02 2 07 00000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</si>
  <si>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</si>
  <si>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07 2С240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</si>
  <si>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</si>
  <si>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02 2 05 50550</t>
  </si>
  <si>
    <t xml:space="preserve">Обеспечение работников учреждений бюджетной сферы Пермского края путевками на санаторно-курортное лечение и оздоровление (средства местного бюджета) </t>
  </si>
  <si>
    <t>02 2 07 40550</t>
  </si>
  <si>
    <t>02 2 07 SС240</t>
  </si>
  <si>
    <t>в том числе:</t>
  </si>
  <si>
    <t>средства краевого бюджета</t>
  </si>
  <si>
    <t>средства местного бюджета</t>
  </si>
  <si>
    <t xml:space="preserve">02 2 08 00000 </t>
  </si>
  <si>
    <t>Основное мероприятие "Укрепление материально-технической базы общеобразовательных учреждений"</t>
  </si>
  <si>
    <t>02 2 08 79502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</si>
  <si>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</si>
  <si>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02 2 09 00000</t>
  </si>
  <si>
    <t>Основное мероприятие "Реализация программы "Мобильный учитель""</t>
  </si>
  <si>
    <t>02 2 09 42199</t>
  </si>
  <si>
    <t>Реализация программы "Мобильный учитель"</t>
  </si>
  <si>
    <t>02 2 10 00000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</si>
  <si>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</si>
  <si>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10 SР040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</si>
  <si>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</si>
  <si>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Ремонт МБОУ "Онылская ООШ"</t>
  </si>
  <si>
    <t>Нераспределенный резерв (средства краевого бюджета)</t>
  </si>
  <si>
    <t>02 2 12 00000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</si>
  <si>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</si>
  <si>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02 2 12 79503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</si>
  <si>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</si>
  <si>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02 2 13 00000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</si>
  <si>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</si>
  <si>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02 2 13 79504</t>
  </si>
  <si>
    <t>Создание условий для организации и проведения государственной итоговой аттестации в различных формах</t>
  </si>
  <si>
    <t>02 2 14 00000</t>
  </si>
  <si>
    <t>Основное мероприятие "Учет и контроль выдачи документов об образовании в федеральной информационной системе ФИС ФРДО"</t>
  </si>
  <si>
    <t>02 2 14 79505</t>
  </si>
  <si>
    <t>Учет и контроль выдачи документов об образовании в федеральной информационной системе ФИС ФРДО</t>
  </si>
  <si>
    <t>02 2 15 00000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</si>
  <si>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</si>
  <si>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02 2 15 79506</t>
  </si>
  <si>
    <t>Стипендиальное обеспечение специалистов по целевому направлению в учреждения ВПО на педагогические специальности</t>
  </si>
  <si>
    <t>02 2 17 00000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</si>
  <si>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rFont val="Arial"/>
        <family val="1"/>
      </rPr>
      <t>"</t>
    </r>
  </si>
  <si>
    <r>
      <rPr>
        <sz val="10"/>
        <rFont val="Times New Roman"/>
        <family val="1"/>
      </rPr>
      <t xml:space="preserve">02 2 17 </t>
    </r>
    <r>
      <rPr>
        <sz val="10"/>
        <color indexed="8"/>
        <rFont val="Times New Roman"/>
        <family val="1"/>
      </rPr>
      <t>L3040</t>
    </r>
  </si>
  <si>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</si>
  <si>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02 2 20 00000</t>
  </si>
  <si>
    <t>Основное мероприятие "Проведение работ по ремонту помещений общеобразовательных организаций для размещения дошкольных групп и пришкольных интернатов"</t>
  </si>
  <si>
    <t>02 2 20 2Н310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</si>
  <si>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</si>
  <si>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Ремонт здания школы МБОУ «Усть-Черновская СОШ» филиал «Кероская ООШ»</t>
  </si>
  <si>
    <t>Ремонт здания школы МБОУ «Лесокамочка» филиала "Сёйвинская ООШ"</t>
  </si>
  <si>
    <t>Ремонт здания школы МБОУ «Усть-Черновская СОШ»</t>
  </si>
  <si>
    <t>02 2 20 SР040</t>
  </si>
  <si>
    <t>Проведение работ по ремонту помещений общеобразовательных организаций за счет софинансирования на реализацию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</si>
  <si>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02 3 00 00000</t>
  </si>
  <si>
    <t>Подпрограмма "Воспитание, дополнительное образование детей"</t>
  </si>
  <si>
    <t>02 3 01 00000</t>
  </si>
  <si>
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службе""</t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</si>
  <si>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</si>
  <si>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</si>
  <si>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 xml:space="preserve">02 3 02 00000 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</si>
  <si>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</si>
  <si>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</si>
  <si>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</si>
  <si>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 xml:space="preserve">02 3 03 00000 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</si>
  <si>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</si>
  <si>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</si>
  <si>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>Курсы повышения квалификации по дополнительному образованию, сетевое взаимодействие</t>
  </si>
  <si>
    <t xml:space="preserve">02 3 04 00000 </t>
  </si>
  <si>
    <t>Основное мероприятие "Развитие материально-технической базы образовательных организаций"</t>
  </si>
  <si>
    <t xml:space="preserve">02 3 04 79510 </t>
  </si>
  <si>
    <t>Развитие материально-технической базы образовательных организаций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</si>
  <si>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</si>
  <si>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</si>
  <si>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</si>
  <si>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</si>
  <si>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02 3 05 79535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</si>
  <si>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</si>
  <si>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02 3 06 00000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</si>
  <si>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</si>
  <si>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02 3 06 79511</t>
  </si>
  <si>
    <t>Физкультурно-спортивная деятельность на школьном и окружном уровнях, участие в краевых и межмуниципальных мероприятиях</t>
  </si>
  <si>
    <t>02 3 07 00000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</si>
  <si>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</si>
  <si>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02 3 07 79512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</si>
  <si>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</si>
  <si>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02 3 08 00000</t>
  </si>
  <si>
    <t>Основное мероприятие "Этнокультурное образование"</t>
  </si>
  <si>
    <t>02 3 08 79512</t>
  </si>
  <si>
    <t>Этнокультурное образование</t>
  </si>
  <si>
    <t>02 3 09 00000</t>
  </si>
  <si>
    <t>Основное мероприятие "Профилактика правонарушений"</t>
  </si>
  <si>
    <t>02 3 09 79513</t>
  </si>
  <si>
    <t>Профилактика правонарушений</t>
  </si>
  <si>
    <t>02 3 10 00000</t>
  </si>
  <si>
    <t>Основное мероприятие "Профилактика алкоголизма, наркомании и токсикомании"</t>
  </si>
  <si>
    <t>02 3 10 79514</t>
  </si>
  <si>
    <t>Профилактика алкоголизма, наркомании и токсикомании</t>
  </si>
  <si>
    <t>02 3 11 00000</t>
  </si>
  <si>
    <t>Основное мероприятие "Профилактика детского и семейного неблагополучия"</t>
  </si>
  <si>
    <t>02 3 11 79515</t>
  </si>
  <si>
    <t>Профилактика детского и семейного неблагополучия</t>
  </si>
  <si>
    <t xml:space="preserve">02 4 00 00000 </t>
  </si>
  <si>
    <t>Подпрограмма "Обеспечивающая подпрограмма"</t>
  </si>
  <si>
    <t xml:space="preserve">02 4 01 00000 </t>
  </si>
  <si>
    <t>Основное мероприятие "Создание муниципальной системы выявления и развития молодых талантов "Одаренные дети""</t>
  </si>
  <si>
    <t>02 4 01 79510</t>
  </si>
  <si>
    <t>Создание муниципальной системы выявления и развития молодых талантов "Одаренные дети</t>
  </si>
  <si>
    <t>02 4 02 00000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</si>
  <si>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</si>
  <si>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02 4 02 79531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</si>
  <si>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</si>
  <si>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02 4 05 00000</t>
  </si>
  <si>
    <t>Основное мероприятие "Обеспечение деятельности отдела общего образования и начальника Гайнского управления образования"</t>
  </si>
  <si>
    <t>02 4 05 00204</t>
  </si>
  <si>
    <t>Обеспечение деятельности отдела общего образования и начальника Гайнского управления образования</t>
  </si>
  <si>
    <t>02 4 06 00000</t>
  </si>
  <si>
    <r>
      <rPr>
        <sz val="10"/>
        <color indexed="8"/>
        <rFont val="Times New Roman"/>
        <family val="1"/>
      </rPr>
      <t>Основное мероприятие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"Обеспечение деятельности Централизованной бухгалтерии"</t>
    </r>
  </si>
  <si>
    <t>02 4 06 00204</t>
  </si>
  <si>
    <t>Содержание централизованной бухгалтерии</t>
  </si>
  <si>
    <t>02 4 07 00000</t>
  </si>
  <si>
    <t>Основное мероприятие "Обеспечение деятельности методического отдела"</t>
  </si>
  <si>
    <t>02 4 07 00204</t>
  </si>
  <si>
    <t xml:space="preserve">Содержание методического отдела </t>
  </si>
  <si>
    <t>02 4 08 00000</t>
  </si>
  <si>
    <t>Основное мероприятие "Обеспечение отдела обслуживания"</t>
  </si>
  <si>
    <t>02 4 08 00204</t>
  </si>
  <si>
    <t>Содержание отдела обслуживания</t>
  </si>
  <si>
    <t>Иные бюджетные ассигнования</t>
  </si>
  <si>
    <t>02 4 09 00000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</si>
  <si>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</si>
  <si>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02 4 09 79501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</si>
  <si>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</si>
  <si>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03 0 00 00000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</si>
  <si>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</si>
  <si>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</si>
  <si>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</si>
  <si>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03 0 01 44099</t>
  </si>
  <si>
    <t>Финансовое обеспечение выполнения муниципального задания на оказание муниципальных услуг (выполнение работ) ММБУК КМЦ</t>
  </si>
  <si>
    <t>03 0 01 44199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</si>
  <si>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</si>
  <si>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03 0 01 44299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</si>
  <si>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</si>
  <si>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03 0 01 42399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</si>
  <si>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</si>
  <si>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>03 0 02 2С180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</si>
  <si>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</si>
  <si>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03 0 02 2С240</t>
  </si>
  <si>
    <t>03 0 02 40550</t>
  </si>
  <si>
    <t>03 0 02 SС240</t>
  </si>
  <si>
    <t>03 0 03 00000</t>
  </si>
  <si>
    <t>Основное мероприятие "Обеспечение деятельности  централизованной бухгалтерии"</t>
  </si>
  <si>
    <t>03 0 03 45299</t>
  </si>
  <si>
    <t>Обеспечение деятельности централизованной бухгалтерии</t>
  </si>
  <si>
    <t>03 0 02 00000</t>
  </si>
  <si>
    <t>Основное мероприятие "Организация и проведение социально-значимых мероприятий в сфере культуры и искусства"</t>
  </si>
  <si>
    <t>03 0 02 79532</t>
  </si>
  <si>
    <t>Участие в краевом конкурсе "59 фестивалей 59 региона"</t>
  </si>
  <si>
    <t>03 0 02 79632</t>
  </si>
  <si>
    <t>Участие в краевом конкурсе проектов, направленных на модернизацию музейного дела</t>
  </si>
  <si>
    <t>03 0 02 79732</t>
  </si>
  <si>
    <t xml:space="preserve">Участие в краевом конкурсе, направленном на развитие библиотечного дела </t>
  </si>
  <si>
    <t>03 0 02 79832</t>
  </si>
  <si>
    <t>Участие в подготовке и праздновании Дня Победы в Великой Отечественной войне</t>
  </si>
  <si>
    <t>03 0 02 79932</t>
  </si>
  <si>
    <t>Участие в краевом конкурсе культурно-образовательных проектов</t>
  </si>
  <si>
    <t>Краевой конкурс культурно-досуговых учреждений</t>
  </si>
  <si>
    <t>Организация и проведение праздника обрядовых культур «Троицкие гуляния»</t>
  </si>
  <si>
    <t>Организация и проведение национального татарского праздника «Троицкие гуляния»</t>
  </si>
  <si>
    <t>Основное мероприятие "Укрепление материально-технического оснащения учреждений культуры"</t>
  </si>
  <si>
    <t>03 0 03 79532</t>
  </si>
  <si>
    <t>Приобретение аккустической системы для КМЦ (п. Сергеевский, п. Усть-Черная, п. Кебраты)</t>
  </si>
  <si>
    <t>03 0 03 79632</t>
  </si>
  <si>
    <t>Приобретение музыкальных инструментов для ДШИ</t>
  </si>
  <si>
    <t>03 0 03 79832</t>
  </si>
  <si>
    <t>Установка системы видеонаблюдения в здании Культурно-методического центра</t>
  </si>
  <si>
    <t>03 0 03 79932</t>
  </si>
  <si>
    <t>Монтаж системы АПС и оповещения о пожаре</t>
  </si>
  <si>
    <t>03 0 03 79732</t>
  </si>
  <si>
    <t>Установка системы Стрелец –Мониторинг</t>
  </si>
  <si>
    <t>Огнезащитная обработка сцены и чердачных помещений</t>
  </si>
  <si>
    <t>03 0 04 00000</t>
  </si>
  <si>
    <t>Основное мероприятие "Развитие молодежного движения"</t>
  </si>
  <si>
    <t>03 0 04 79532</t>
  </si>
  <si>
    <t>Участие молодежного парламента в межмуниципальных и региональных форумах и других мероприятиях</t>
  </si>
  <si>
    <t>03 0 04 79632</t>
  </si>
  <si>
    <t xml:space="preserve">Проведение окружных мероприятий, участие в конкурсах, проектах </t>
  </si>
  <si>
    <t>03 0 04 79732</t>
  </si>
  <si>
    <t>Устройство туристических маршрутов (урочище Пернаяг, древнее поселение Устин-город, Мэдгорт (родина Перы-богатыря)</t>
  </si>
  <si>
    <t>03 0 04 79832</t>
  </si>
  <si>
    <t>Организация трудоустройства подростков, находящихся в социально опасном положении</t>
  </si>
  <si>
    <t>03 0 05 00000</t>
  </si>
  <si>
    <t>Основное мероприятие "Формирование основ безопасной жизнедеятельности детей"</t>
  </si>
  <si>
    <t>03 0 05 79507</t>
  </si>
  <si>
    <t>Организация подготовки и проведения муниципальных мероприятий</t>
  </si>
  <si>
    <t>03 0 05 79608</t>
  </si>
  <si>
    <t>Организация участия команд школьников в региональных и всероссийских мероприятиях</t>
  </si>
  <si>
    <t>03 0 08 00000</t>
  </si>
  <si>
    <t>Основное мероприятие "Участие в проекте "Культурная среда""</t>
  </si>
  <si>
    <t>03 0 08 79532</t>
  </si>
  <si>
    <t>Капитальный ремонт МБУК "ГМРЦБ" п. Гайны</t>
  </si>
  <si>
    <t>03 0 08 79632</t>
  </si>
  <si>
    <t>Капитальный ремонт МБУК "Гайнский краеведческий музей им. А.Я.Созонова" п. Гайны</t>
  </si>
  <si>
    <t>03 0 08 79732</t>
  </si>
  <si>
    <t>Реновация МБУК "КМЦ" п. Гайны</t>
  </si>
  <si>
    <t>03 0 08 79832</t>
  </si>
  <si>
    <t>Оценка достоверности сметной стоимости МБУК «Гайнский краеведческий музей им. А. Я. Созонова» п.Гайны на выполнение работ по капитальному ремонту музея в п.Гайны</t>
  </si>
  <si>
    <t>03 0 08 79932</t>
  </si>
  <si>
    <t>Оценка достоверности сметной стоимости ММБУК «КМЦ» п.Гайны на выполнение работ по капитальному ремонту</t>
  </si>
  <si>
    <t>03 0 10 00000</t>
  </si>
  <si>
    <t>Основное мероприятие "Укрепление материально-технического оснащения учреждений дополнительного образования"</t>
  </si>
  <si>
    <t>03 0 10 79732</t>
  </si>
  <si>
    <t>Приобретение туристического оборудования</t>
  </si>
  <si>
    <t>03 0 10 79832</t>
  </si>
  <si>
    <t>Приобретение оборудования</t>
  </si>
  <si>
    <t>03 0 10 2К160</t>
  </si>
  <si>
    <t>Обеспечение музыкальными инструментами, оборудованием и материалами образовательных учреждений в сфере культуры</t>
  </si>
  <si>
    <t>03 0 11 00000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</si>
  <si>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</si>
  <si>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03 0 11 79532</t>
  </si>
  <si>
    <t>Ремонтные работы (текущий ремонт) в отношении зданий домов культуры</t>
  </si>
  <si>
    <t>03 0 13 00000</t>
  </si>
  <si>
    <t>Основное мероприятие "Проведение текущих и капитальных ремонтов"</t>
  </si>
  <si>
    <t>03 0 13 79632</t>
  </si>
  <si>
    <t>Ремонт печей в библиотеке д. Иванчино (МБУК "ГМРЦБ")</t>
  </si>
  <si>
    <t>03 0 13 79732</t>
  </si>
  <si>
    <t>Ремонт Серебрянского Дома культуры (эл.отопление, ремонт пола)</t>
  </si>
  <si>
    <t>03 0 13 SР180</t>
  </si>
  <si>
    <t>Ремонт объектов общественной инфраструктуры муниципального значения</t>
  </si>
  <si>
    <t>Ремонт  здания МБУК "Гайнский музей"</t>
  </si>
  <si>
    <t>Ремонт Дома культуры в п. Гайны-1</t>
  </si>
  <si>
    <t>Ремонт Иванчинского Дома культуры</t>
  </si>
  <si>
    <t>04 0 00 00000</t>
  </si>
  <si>
    <t>Муниципальная программа "Развитие физической культуры и спорта в Гайнском муниципальном округе"</t>
  </si>
  <si>
    <t>04 0 01 00000</t>
  </si>
  <si>
    <t>Основное мероприятие "Обеспечение деятельности муниципального бюджетного учреждения физической культуры и спорта"</t>
  </si>
  <si>
    <t>04 0 01 48799</t>
  </si>
  <si>
    <t>Обеспечение деятельности муниципального бюджетного учреждения физической культуры и спорта (МБК ФКиС ФОЦ "Олимп")</t>
  </si>
  <si>
    <t>04 0 02 00000</t>
  </si>
  <si>
    <t>Основное мероприятие "Развитие физической культуры и спорта"</t>
  </si>
  <si>
    <t>04 0 02 79503</t>
  </si>
  <si>
    <t>Мероприятия по развитию массовой физической культуры и спорта в округе</t>
  </si>
  <si>
    <t>04 0 03 00000</t>
  </si>
  <si>
    <t>Основное мероприятие "Внедрение Всероссийского физкультурно-спортивного комплекса "Готов к труду и оброне (ГТО)"</t>
  </si>
  <si>
    <t>04 0 03 79503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</si>
  <si>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</si>
  <si>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04 0 04 00000</t>
  </si>
  <si>
    <t>Основное мероприятие "Укрепление материально-технической базы"</t>
  </si>
  <si>
    <t>04 0 04 79503</t>
  </si>
  <si>
    <t xml:space="preserve">Приобретение спортивного инвентаря </t>
  </si>
  <si>
    <t>04 0 05 00000</t>
  </si>
  <si>
    <t>Основное мероприятие "Ремонт Спорткомплекса в п. Харино"</t>
  </si>
  <si>
    <t>04 0 05 SP180</t>
  </si>
  <si>
    <t xml:space="preserve">Ремонт Спорткомплекса в п. Харино </t>
  </si>
  <si>
    <t>04 0 06 00000</t>
  </si>
  <si>
    <t>Основное мероприятие "Софинансирование проектов инициативного бюджетирования"</t>
  </si>
  <si>
    <t>04 0 06 SP080</t>
  </si>
  <si>
    <t xml:space="preserve">Создание и обустройство спортивно-игровой площадки "Спорт и Дружба" </t>
  </si>
  <si>
    <t>средства юридических лиц</t>
  </si>
  <si>
    <t>06 0 00 00000</t>
  </si>
  <si>
    <t>Муниципальная программа "Создание условий для устойчивого экономического развития Гайнского муниципального округа"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</si>
  <si>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</si>
  <si>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</si>
  <si>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</si>
  <si>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</si>
  <si>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06 1 01 04121</t>
  </si>
  <si>
    <t>Проведение мероприятия ко Дню российского предпринимательства</t>
  </si>
  <si>
    <t>06 1 01 04122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</si>
  <si>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</si>
  <si>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</si>
  <si>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</si>
  <si>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06 1 02 04123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</si>
  <si>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</si>
  <si>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</si>
  <si>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</si>
  <si>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</si>
  <si>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</si>
  <si>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06 2 01 04051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</si>
  <si>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</si>
  <si>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</si>
  <si>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</si>
  <si>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</si>
  <si>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</si>
  <si>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</si>
  <si>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</si>
  <si>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R5022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</si>
  <si>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</si>
  <si>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06 2 02 2У180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</si>
  <si>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</si>
  <si>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</si>
  <si>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</si>
  <si>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</si>
  <si>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</si>
  <si>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06 2 04 00000</t>
  </si>
  <si>
    <t>Основное мероприятие "Предотвращение распространения и уничтожение борщевика Сосновского"</t>
  </si>
  <si>
    <t>06 2 04 04055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</si>
  <si>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</si>
  <si>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</si>
  <si>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</si>
  <si>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</si>
  <si>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</si>
  <si>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07 0 00 00000</t>
  </si>
  <si>
    <t>Муниципальная программа «Муниципальные дороги Гайнского муниципального округа»</t>
  </si>
  <si>
    <t>07 0 01 00000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</si>
  <si>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18"/>
        <rFont val="Times New Roman"/>
        <family val="1"/>
      </rPr>
      <t>Обеспечение безопасности на муниципальных автомобильных дорогах Гайнского муниципального округа</t>
    </r>
    <r>
      <rPr>
        <sz val="10"/>
        <rFont val="Times New Roman"/>
        <family val="1"/>
      </rPr>
      <t>"</t>
    </r>
  </si>
  <si>
    <t>07 0 01 79517</t>
  </si>
  <si>
    <t>Обеспечение безопасности на муниципальных автомобильных дорогах Гайнского муниципального округа</t>
  </si>
  <si>
    <t>800</t>
  </si>
  <si>
    <t xml:space="preserve">Нераспределенный резерв  </t>
  </si>
  <si>
    <t>07 0 02 00000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</si>
  <si>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</si>
  <si>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07 0 02 ST040</t>
  </si>
  <si>
    <t>Ремонт автомобильных дорог местного значения с софинансированием из Дорожного фонда Пермского края</t>
  </si>
  <si>
    <t>из них:</t>
  </si>
  <si>
    <t>Ремонт моста через р. Пугва на км 16+700 автомобильной дороги "п. Усть-Весляна-п. Сейва"</t>
  </si>
  <si>
    <t>762 305,22</t>
  </si>
  <si>
    <t>Устройство временных пешеходных сходов (трапов) на мост р. Дозовка автомобильной дороги «Давыдово - Жемчужный» протяженностью 16 п.м.</t>
  </si>
  <si>
    <r>
      <rPr>
        <sz val="11"/>
        <color indexed="8"/>
        <rFont val="Times New Roman"/>
        <family val="1"/>
      </rPr>
      <t>Восстановление размытого деревянного моста через ручей км 9+320  автомобильной дороги «Давыдово - Жемчужный» протяженностью 0,010 км</t>
    </r>
    <r>
      <rPr>
        <sz val="12"/>
        <color indexed="8"/>
        <rFont val="Arial Cyr"/>
        <family val="1"/>
      </rPr>
      <t xml:space="preserve"> </t>
    </r>
  </si>
  <si>
    <t>Восстановление размытых объездов мостов автомобильной дороги «Усть-Весляна - Сейва» протяженностью 0,020 км</t>
  </si>
  <si>
    <t>Восстановление размытых участков автомобильной дороги «Усть-Черная – Керос» протяженностью 0,065 км</t>
  </si>
  <si>
    <t>Устройство временного проезда на км 41+500 автомобильной дороги «Усть-Черная – Керос» протяженностью 0,065 км</t>
  </si>
  <si>
    <t xml:space="preserve">Восстановление участков автомобильной дороги  «Давыдово - Жемчужный» протяженностью 0,450 км   </t>
  </si>
  <si>
    <t xml:space="preserve">Восстановление участков автомобильной дороги  «берег р. Кама – Верхняя-Старица – Луным – Лель» протяженностью 0,500 км   </t>
  </si>
  <si>
    <t xml:space="preserve">Восстановление участков автомобильной дороги «ур. Лугдын-Кебраты» протяженностью 1,050 км  </t>
  </si>
  <si>
    <t xml:space="preserve">Восстановление участков автомобильной дороги «Усть-Черная - Керос» протяженностью 0,560 км </t>
  </si>
  <si>
    <t>Восстановление участков автомобильной дороги «Кебраты - Верхний Будым» протяженностью 0,010 км</t>
  </si>
  <si>
    <t xml:space="preserve">Восстановление участков автомобильной дороги «подъезд к п. Шордын» протяженностью 0,050 км </t>
  </si>
  <si>
    <t>Нераспределенный резерв</t>
  </si>
  <si>
    <t>07 0 03 00000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</si>
  <si>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</si>
  <si>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07 0 03 ST040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</si>
  <si>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</si>
  <si>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0,00</t>
  </si>
  <si>
    <t>07 0 04 00000</t>
  </si>
  <si>
    <t>Основное мероприятие "Содержание муниципальных автомобильных дорог"</t>
  </si>
  <si>
    <t>07 0 04 79517</t>
  </si>
  <si>
    <t>Содержание муниципальных автомобильных дорог</t>
  </si>
  <si>
    <t>07 0 04 79518</t>
  </si>
  <si>
    <t xml:space="preserve">Финансовое обеспечение выполнения муниципального задания на выполнение работ МАУ " ЖКХ " Ресурс"  по содержанию муниципальных автомобильных дорог </t>
  </si>
  <si>
    <t>600</t>
  </si>
  <si>
    <t>08 0 00 00000</t>
  </si>
  <si>
    <t>Муниципальная программа "Управление муниципальным имуществом и земельными ресурсами Гайнского муниципального округа"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</si>
  <si>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</si>
  <si>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</si>
  <si>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</si>
  <si>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</si>
  <si>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</si>
  <si>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</si>
  <si>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08 1 01 79651</t>
  </si>
  <si>
    <t>Проведение комплексных кадастровых работ (проекты межевания, топография и т.д.)</t>
  </si>
  <si>
    <t>08 1 01 79761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</si>
  <si>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</si>
  <si>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1 01 2Ж420</t>
  </si>
  <si>
    <t>Подготовка генерального плана, правил землепользования и застройки</t>
  </si>
  <si>
    <t>3 500 000,00</t>
  </si>
  <si>
    <t>525 000,00</t>
  </si>
  <si>
    <t>08 1 02 00000</t>
  </si>
  <si>
    <t xml:space="preserve">Основное мероприятие «Обеспечение полноты и достоверности учета муниципального имущества» </t>
  </si>
  <si>
    <t>08 1 02 79543</t>
  </si>
  <si>
    <t>Продление лицензионных прав на программное обеспечение и оказание услуг по обновлению, адоптации и сопровождению программы "Аренда и продажа земли"</t>
  </si>
  <si>
    <t>08 2 00 00000</t>
  </si>
  <si>
    <t>Подпрограмма «Эффективное управление муниципальным имуществом»</t>
  </si>
  <si>
    <t>08 2 01 00000</t>
  </si>
  <si>
    <t>Основное мероприятие «Оценка муниципального имущества и техническая паспортизация объектов недвижимого имущества»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</si>
  <si>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</si>
  <si>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</si>
  <si>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</si>
  <si>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</si>
  <si>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08 2 02 79641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</si>
  <si>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</si>
  <si>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Закупка товаров, работ и услуг для обеспечения государственных (муниципальных) нужд</t>
  </si>
  <si>
    <t>08 2 04 00000</t>
  </si>
  <si>
    <t>Основное мероприятие «Снос нежилого здания гаража, находящегося по адресу: Пермский край, Гайнский район, п. Гайны, ул. Новая, д. 1В»</t>
  </si>
  <si>
    <t>08 2 04 SP250</t>
  </si>
  <si>
    <t>Снос нежилого здания гаража, находящегося по адресу: Пермский край, Гайнский район, п. Гайны, ул. Новая, д. 1В</t>
  </si>
  <si>
    <t>08 2 07 00000</t>
  </si>
  <si>
    <t>Основное мероприятие «Снос нежилых зданий»</t>
  </si>
  <si>
    <t>21 864,31</t>
  </si>
  <si>
    <t>08 2 07 SP250</t>
  </si>
  <si>
    <t>Снос нежилых зданий</t>
  </si>
  <si>
    <t>Снос нежилого здания центра детского творчества, находящегося по адресу: Пермский край, Гайнский район, п. Гайны, ул. Советская, д. 43</t>
  </si>
  <si>
    <t>12 168,37</t>
  </si>
  <si>
    <t>Снос нежилого здания муниципального издательства, находящегося по адресу: Пермский край, Гайнский район, п. Гайны, ул. Кашина, д. 39А</t>
  </si>
  <si>
    <t>9 695,94</t>
  </si>
  <si>
    <t>Снос нежилого здания дома-интерната, находящегося по адресу: Пермский край, Гайнский район, п. Керос, ул. Комсомольская, д. 1</t>
  </si>
  <si>
    <t>Снос нежилого здания детских яслей, находящегося по адресу: Пермский край, Гайнский район, п. Кебраты, ул. Кирова, д. 16</t>
  </si>
  <si>
    <t>Снос нежилого здания детских яслей, находящегося по адресу: Пермский край, Гайнский район, п. Кебраты, ул. Кирова, д. 14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</si>
  <si>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</si>
  <si>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</si>
  <si>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00000</t>
  </si>
  <si>
    <t>Основное мероприятие "Благоустройство территории общего пользования"</t>
  </si>
  <si>
    <t>09 0 F2 55550</t>
  </si>
  <si>
    <t>Реализация программ формирования современной городской среды</t>
  </si>
  <si>
    <t>средства федерального бюджета</t>
  </si>
  <si>
    <t>09 0 02 00000</t>
  </si>
  <si>
    <t>Основное мероприятие "Осуществление строительного контроля при производстве и приемке работ объекта"</t>
  </si>
  <si>
    <t>09 0 02 00002</t>
  </si>
  <si>
    <t>Осуществление строительного контроля при производстве и приемке работ объекта</t>
  </si>
  <si>
    <t>10 0 00 00000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</si>
  <si>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</si>
  <si>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>10 0 02 00000</t>
  </si>
  <si>
    <t>Основное мероприятие "Ремонт колодцев"</t>
  </si>
  <si>
    <t>10 0 02 SP180</t>
  </si>
  <si>
    <t>Ремонт колодцев</t>
  </si>
  <si>
    <t>10 0 05 00000</t>
  </si>
  <si>
    <t>Основное мероприятие "Ремонт водонапорной скважины «Центральная» в п. Гайны"</t>
  </si>
  <si>
    <t>10 0 05 SP180</t>
  </si>
  <si>
    <t>Ремонт водонапорной скважины «Центральная» в п. Гайны</t>
  </si>
  <si>
    <t>10 0 06 00000</t>
  </si>
  <si>
    <t>Основное мероприятие "Ремонт очистных сооружений с присоединением МБОУ "Гайнская СОШ", МБУ ФКИС "ФОЦ Олимп" п. Гайны"</t>
  </si>
  <si>
    <t>10 0 06 SP180</t>
  </si>
  <si>
    <t>Ремонт очистных сооружений с присоединением МБОУ "Гайнская СОШ", МБУ ФКИС "ФОЦ Олимп" п. Гайны</t>
  </si>
  <si>
    <t>10 0 08 00000</t>
  </si>
  <si>
    <t>Основное мероприятие "Ремонт скважины в д. Иванчино"</t>
  </si>
  <si>
    <t>10 0 08 SP180</t>
  </si>
  <si>
    <t>Ремонт скважины в д. Иванчино</t>
  </si>
  <si>
    <t>10 0 09 00000</t>
  </si>
  <si>
    <t>Основное мероприятие "Ремонт водопровода в д. Иванчино"</t>
  </si>
  <si>
    <t>10 0 09 SP180</t>
  </si>
  <si>
    <t>Ремонт водопровода в д. Иванчино</t>
  </si>
  <si>
    <t>10 0 10 00000</t>
  </si>
  <si>
    <t>Основное мероприятие "Реконструкция водопровода 5 км в п. Харино"</t>
  </si>
  <si>
    <t>10 0 10 SP180</t>
  </si>
  <si>
    <t>Реконструкция водопровода 5 км в п. Харино</t>
  </si>
  <si>
    <t xml:space="preserve">10 0 11 00000 </t>
  </si>
  <si>
    <t>Основное мероприятие "Ремонт  и содержание сетей уличного освещения"</t>
  </si>
  <si>
    <t xml:space="preserve">10 0 11 40503 </t>
  </si>
  <si>
    <t>Содержание уличного освещения</t>
  </si>
  <si>
    <t>10 0 11 SP180</t>
  </si>
  <si>
    <t>Ремонт уличных сетей наружного освещения</t>
  </si>
  <si>
    <t>Установка осветительного оборудования по ул. Дзержинского в п. Гайны</t>
  </si>
  <si>
    <t>10 0 15 00000</t>
  </si>
  <si>
    <t>Основное мероприятие "Благоустройство территории парка отдыха по ул. Советская в п. Кебраты"</t>
  </si>
  <si>
    <t>10 0 15 SP180</t>
  </si>
  <si>
    <t>Благоустройство территории парка отдыха по ул. Советская в п. Кебраты</t>
  </si>
  <si>
    <t>10 0 18 00000</t>
  </si>
  <si>
    <t>Основное мероприятие "Устройство парка в п. Гайны-1"</t>
  </si>
  <si>
    <t>10 0 18 SP180</t>
  </si>
  <si>
    <t>Устройство парка в п. Гайны-1</t>
  </si>
  <si>
    <t>10 0 19 00000</t>
  </si>
  <si>
    <t>Основное мероприятие "Ремонт тротуар"</t>
  </si>
  <si>
    <t>10 0 19 SP180</t>
  </si>
  <si>
    <t>Ремонт тротуар</t>
  </si>
  <si>
    <t>10 0 20 00000</t>
  </si>
  <si>
    <t>Основное мероприятие "Устройство площади в п.Гайны"</t>
  </si>
  <si>
    <t>10 0 20 SP180</t>
  </si>
  <si>
    <t>Устройство площади в п.Гайны</t>
  </si>
  <si>
    <t>10 021 00000</t>
  </si>
  <si>
    <t>Основное мероприятие "Ремонт муниципального жилищного фонда"</t>
  </si>
  <si>
    <t>10 0 21 79521</t>
  </si>
  <si>
    <t>Ремонт муниципального жилищного фонда</t>
  </si>
  <si>
    <t>10 0 21 79531</t>
  </si>
  <si>
    <t>Финансовое обеспечение выполнения муниципального задания на выполнение работ МАУ " ЖКХ " Ресурс"  по ремонту муниципального жилищного фонда</t>
  </si>
  <si>
    <t>10 0 23 00000</t>
  </si>
  <si>
    <t>Основное мероприятие "Обустройство площадок накопления твердых коммунальных отходов"</t>
  </si>
  <si>
    <t>10 0 23 L5765</t>
  </si>
  <si>
    <t>Обустройство площадок накопления твердых коммунальных отходов</t>
  </si>
  <si>
    <t>10 0 27 00000</t>
  </si>
  <si>
    <t>10 0 27 L5765</t>
  </si>
  <si>
    <t>10 0 28 00000</t>
  </si>
  <si>
    <t>Основное мероприятие "Устройство ограждения сквера Любви на ул. Кашина п.Гайны, ограждения парка в п. Кебраты"</t>
  </si>
  <si>
    <t>10 0 28 SP180</t>
  </si>
  <si>
    <t>Устройство ограждения сквера Любви на ул. Кашина п.Гайны, ограждения парка в п. Кебраты</t>
  </si>
  <si>
    <t>10 0 29 00000</t>
  </si>
  <si>
    <t>Основное мероприятие "Устройство ограждения парка в п. Кебраты"</t>
  </si>
  <si>
    <t>10 0 29 SP180</t>
  </si>
  <si>
    <t>Устройство ограждения парка в п. Кебраты</t>
  </si>
  <si>
    <t>10 0 30 00000</t>
  </si>
  <si>
    <t>Основное мероприятие "Ремонт водопровода в п. Гайны по ул. Космонавтов, в п. Сергеевский по ул. Казанская"</t>
  </si>
  <si>
    <t>10 0 30 SP180</t>
  </si>
  <si>
    <t>Ремонт водопровода в п.Гайны по ул.Космонавтов, в п. Сергеевский по ул. Казанская</t>
  </si>
  <si>
    <t>10 0 31 00000</t>
  </si>
  <si>
    <t>Основное мероприятие "Ремонт водопровода в п.Харино"</t>
  </si>
  <si>
    <t>10 0 31 SP180</t>
  </si>
  <si>
    <t>Ремонт водопровода в п.Харино</t>
  </si>
  <si>
    <t>10 0 32 00000</t>
  </si>
  <si>
    <t>Основное мероприятие "Детская игровая площадка "Городок детства""</t>
  </si>
  <si>
    <t>10 0 32 SP080</t>
  </si>
  <si>
    <t>Детская игровая площадка "Городок детства"</t>
  </si>
  <si>
    <t>средства физических лиц</t>
  </si>
  <si>
    <t xml:space="preserve">10 0 33 00000 </t>
  </si>
  <si>
    <t>Основное мероприятие "Выполнение работ по техническому обследованию жилых домов ООО «РИК» в п. Гайны Пермский край по адресам:,  ул. Александра Невского, 10, ул. Александра Невского, 12, ул. Дзержинского, 32; ул. Дзержинского,34; Парковая, 1; Парковая, 3; Парковая, 5; Парковая, 6; Парковая, 8; Строителей,5"</t>
  </si>
  <si>
    <t xml:space="preserve">10 0 33 71532 </t>
  </si>
  <si>
    <t>Выполнение работ по техническому обследованию жилых домов ООО «РИК» в п. Гайны Пермский край по адресам:,  ул. Александра Невского, 10, ул. Александра Невского, 12, ул. Дзержинского, 32; ул. Дзержинского,34; Парковая, 1; Парковая, 3; Парковая, 5; Парковая, 6; Парковая, 8; Строителей,5;</t>
  </si>
  <si>
    <t xml:space="preserve">10 0 34 00000 </t>
  </si>
  <si>
    <t>Основное мероприятие "Изготовление указателей наименования улиц  номеров домов, изготовление информационных щитов на аварийные дома подлежащие расселению"</t>
  </si>
  <si>
    <t xml:space="preserve">10 0 34 71533 </t>
  </si>
  <si>
    <t>Изготовление указателей наименования улиц  номеров домов, изготовление информационных щитов на аварийные дома подлежащие расселению</t>
  </si>
  <si>
    <t>12 0 00 00000</t>
  </si>
  <si>
    <t>Муниципальная программа "Обеспечение жильем отдельных категорий граждан в Гайнском муниципальном округе на 2019-2021 годы"</t>
  </si>
  <si>
    <t>12 0 01 00000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</si>
  <si>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</si>
  <si>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2С080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</si>
  <si>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</si>
  <si>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400</t>
  </si>
  <si>
    <t>Капитальные вложения в объекты государственной ( муниципальной) собственности</t>
  </si>
  <si>
    <t>12 0 01 2C070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</si>
  <si>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</si>
  <si>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12 0 03 00000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</si>
  <si>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</si>
  <si>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 0 03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</si>
  <si>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</si>
  <si>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12 0 02 00000</t>
  </si>
  <si>
    <t>Основное мероприятие "Обеспечение жильем молодых семей"</t>
  </si>
  <si>
    <t>12 0 02 L4970</t>
  </si>
  <si>
    <t>Обеспечение жильем молодых семей</t>
  </si>
  <si>
    <t>12 0 02 2С020</t>
  </si>
  <si>
    <t>Обеспечение жильем молодых семей (средства краевого бюджета)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</si>
  <si>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</si>
  <si>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12 0 03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</si>
  <si>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</si>
  <si>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12 0 04 00000</t>
  </si>
  <si>
    <t>Основное мероприятие  " Реализация мероприятий по переселению жителей из труднодоступных, отдаленных и малочисленных населенных пунктов Пермского края"</t>
  </si>
  <si>
    <t xml:space="preserve">12 0 04 SP240 </t>
  </si>
  <si>
    <t>Реализация мероприятий по переселению жителей из труднодоступных, отдаленных и малочисленных населенных пунктов Пермского края</t>
  </si>
  <si>
    <t>14 0 00 00000</t>
  </si>
  <si>
    <t>Муниципальная программа "Повышение эффективности управления муниципальными финансами в Гайнском муниципальном округе"</t>
  </si>
  <si>
    <t>14 0 01 00000</t>
  </si>
  <si>
    <t>Основное мероприятие "Обеспечение деятельности функциональных органов по реализации программы"</t>
  </si>
  <si>
    <t>14 0 01 00040</t>
  </si>
  <si>
    <t>Кадровое и финансовое обеспечение для решения задач по реализации муниципальной программы</t>
  </si>
  <si>
    <t>14 0 02 00000</t>
  </si>
  <si>
    <t>Основное мероприятие "Сбалансированность бюджета Гайнского муниципального округа"</t>
  </si>
  <si>
    <t>14 0 02 00705</t>
  </si>
  <si>
    <t>Финансовое обеспечение непредвиденных и чрезвычайных ситуаций за счет резервного фонда администрации округа</t>
  </si>
  <si>
    <t>15 0 00 00000</t>
  </si>
  <si>
    <r>
      <rPr>
        <sz val="10"/>
        <color indexed="8"/>
        <rFont val="Times New Roman"/>
        <family val="1"/>
      </rPr>
      <t>Муниципальная программа “Обеспечение безопасности 
жизнедеятельности населения
 Гайнского муниципального округа</t>
    </r>
    <r>
      <rPr>
        <sz val="10"/>
        <rFont val="Times New Roman"/>
        <family val="1"/>
      </rPr>
      <t>”</t>
    </r>
  </si>
  <si>
    <t>15 1 00 00000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</si>
  <si>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Профилактика терроризма и экстремизма на территории Гайнского муниципального округа</t>
    </r>
    <r>
      <rPr>
        <sz val="10"/>
        <rFont val="Times New Roman"/>
        <family val="1"/>
      </rPr>
      <t>"</t>
    </r>
  </si>
  <si>
    <t>15 1 01 00000</t>
  </si>
  <si>
    <t>Основное мероприятие «Изготовление и распространение наглядной печатной продукции, направленной на профилактику распространения терроризма и экстремизма»</t>
  </si>
  <si>
    <t>15 1 01 03001</t>
  </si>
  <si>
    <t>Изготовление и распространение наглядной печатной продукции, направленной на профилактику распространения терроризма и экстремизма</t>
  </si>
  <si>
    <t>15 1 02 00000</t>
  </si>
  <si>
    <t>Основное мероприятие "Обучение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проявлений"</t>
  </si>
  <si>
    <t>15 1 02 03002</t>
  </si>
  <si>
    <t>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</t>
  </si>
  <si>
    <t>15 2 00 00000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</si>
  <si>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Организация и осуществление мероприятий по гражданской обороне, защите населения и территории Гайнского муниципального округа от чрезвычайных ситуаций природного и техногенного характера</t>
    </r>
    <r>
      <rPr>
        <sz val="10"/>
        <rFont val="Times New Roman"/>
        <family val="1"/>
      </rPr>
      <t>"</t>
    </r>
  </si>
  <si>
    <t>15 2 01 00000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</si>
  <si>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Формирование знаний у населения и совершенствование мероприятий по их пропаганде в области гражданской обороны, защиты от чрезвычайных ситуаций и безопасности людей на водных объектах</t>
    </r>
    <r>
      <rPr>
        <sz val="10"/>
        <rFont val="Times New Roman"/>
        <family val="1"/>
      </rPr>
      <t>"</t>
    </r>
  </si>
  <si>
    <t>15 2 01 03001</t>
  </si>
  <si>
    <t>Изготовление информационной продукции (плакаты, памятки, брошюры, информационные листы) по тематике ГО и ЧС</t>
  </si>
  <si>
    <t>15 2 01 03002</t>
  </si>
  <si>
    <t xml:space="preserve">Публикации в печатных средствах массовой информации по вопросам ГО и ЧС </t>
  </si>
  <si>
    <t>15 2 02 00000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</si>
  <si>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мероприятий по профилактике несчастных случаев на водных объектах, эффективному использованию сил и средств для обеспечения безопасности людей на водных объектах, охране их жизни и здоровья</t>
    </r>
    <r>
      <rPr>
        <sz val="10"/>
        <rFont val="Times New Roman"/>
        <family val="1"/>
      </rPr>
      <t>"</t>
    </r>
  </si>
  <si>
    <t>15 2 02 03001</t>
  </si>
  <si>
    <t xml:space="preserve">Мероприятия направленные на создание информационных табличек («Купание запрещено», «Выход на лед запрещен» и т.д.) и продукции (плакаты, памятки, брошюры, информационные листы)  по вопросам обеспечения безопасности людей на водных объектах, охране их жизни и здоровья </t>
  </si>
  <si>
    <t>15 2 03 00000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</si>
  <si>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Создание и оснащение пунктов временного размещения пострадавшего населения в результате чрезвычайных ситуаций</t>
    </r>
    <r>
      <rPr>
        <sz val="10"/>
        <rFont val="Arial"/>
        <family val="1"/>
      </rPr>
      <t>"</t>
    </r>
  </si>
  <si>
    <t>15 2 03 03001</t>
  </si>
  <si>
    <t>Приобретение предметов первой необходимости для пострадавшего населения</t>
  </si>
  <si>
    <t>15 2 03 03002</t>
  </si>
  <si>
    <t>Оснащение пунктов временного размещения населения</t>
  </si>
  <si>
    <t>15 2 04 00000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</si>
  <si>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обеспечение эффективной работы органов управления, сил и средств Гайнского окружного звена ТП РСЧС и гражданской обороны по защите населения и территорий Гайнского муниципального округа от чрезвычайных ситуаций природного, техногенного и военного характера</t>
    </r>
    <r>
      <rPr>
        <sz val="10"/>
        <rFont val="Times New Roman"/>
        <family val="1"/>
      </rPr>
      <t>"</t>
    </r>
  </si>
  <si>
    <t>15 2 04 03001</t>
  </si>
  <si>
    <t>Обучение руководящего состава администрации Гайнского МО на курсах повышения квалификации по вопросам ГО и ЧС</t>
  </si>
  <si>
    <t>15 2 04 03002</t>
  </si>
  <si>
    <t>Организация мероприятия по разработке декларации безопасности ГТС, путем привлечения специализированной организации</t>
  </si>
  <si>
    <t>15 2 04 03003</t>
  </si>
  <si>
    <t>Мероприятия направленные на создание и восполнение запасов материальных ресурсов Гайнского муниципального округа (исполнение писем ГУ МЧС России по ПК)</t>
  </si>
  <si>
    <t>15 2 04 03004</t>
  </si>
  <si>
    <t>Оснащение оперативной группы КЧС и ОПБ Гайнского муниципального округа средствами связи и оповещения (исполнение требования ГУ МЧС России по ПК)</t>
  </si>
  <si>
    <t>15 2 04 03005</t>
  </si>
  <si>
    <t xml:space="preserve">Изготовление и обновление картографических материалов по вопросам ГО и ЧС </t>
  </si>
  <si>
    <t>15 2 04 03006</t>
  </si>
  <si>
    <t>Приобретение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</si>
  <si>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15 2 04 03007</t>
  </si>
  <si>
    <t>Монтаж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</si>
  <si>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15 2 04 03008</t>
  </si>
  <si>
    <t>Содержание в рабочем состоянии устройств оповещения населения при угрозе и возникновениях ЧС</t>
  </si>
  <si>
    <t>15 2 04 03009</t>
  </si>
  <si>
    <t>Создание запасов средств индивидуальной и медицинской защиты Гайнского муниципального округа</t>
  </si>
  <si>
    <t>15 2 05 00000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</si>
  <si>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противопаводковых мероприятий</t>
    </r>
    <r>
      <rPr>
        <sz val="10"/>
        <rFont val="Times New Roman"/>
        <family val="1"/>
      </rPr>
      <t>"</t>
    </r>
  </si>
  <si>
    <t>15 2 05 03001</t>
  </si>
  <si>
    <t>Организация мероприятия по оканавливанию территории населенных пунктов, в рамках проведения противопаводковых мероприятий</t>
  </si>
  <si>
    <t>15 2 05 03002</t>
  </si>
  <si>
    <t>Мероприятия направленные на создание временных водомерных постов в населенных пунктах подверженных угрозе весеннего половодья на территории Гайнского муниципального округа</t>
  </si>
  <si>
    <t>15 2 05 03003</t>
  </si>
  <si>
    <t>Мероприятия направленные на организацию работы временных водомерных постов во время прохождения весеннего половодья на территории Гайнского муниципального округа</t>
  </si>
  <si>
    <t>15 2 05 03004</t>
  </si>
  <si>
    <t>Мероприятия направленные на организацию работы плавсредств во время прохождения весеннего половодья на территории Гайнского муниципального округа</t>
  </si>
  <si>
    <t>15 2 05 03005</t>
  </si>
  <si>
    <t>Мероприятия направленные на организацию работы по дезинфекции колодцев после прохождения  весеннего половодья на территории Гайнского муниципального округа</t>
  </si>
  <si>
    <t>15 3 00 00000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</si>
  <si>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правонарушений среди населения Гайнского муниципального округа»</t>
    </r>
  </si>
  <si>
    <t>15 3 01 00000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</si>
  <si>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рейдов и других профилактических мероприятий</t>
    </r>
    <r>
      <rPr>
        <sz val="10"/>
        <rFont val="Arial"/>
        <family val="1"/>
      </rPr>
      <t>"</t>
    </r>
  </si>
  <si>
    <t>15 3 01 03001</t>
  </si>
  <si>
    <t>Организация и проведение рейдов и других профилактических мероприятий</t>
  </si>
  <si>
    <t>15 3 02 00000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</si>
  <si>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Приведение в нормативное состояние нежилого помещения по адресу п. Усть-Черная, ул. Больничная, д. 17а</t>
    </r>
    <r>
      <rPr>
        <sz val="10"/>
        <rFont val="Arial"/>
        <family val="1"/>
      </rPr>
      <t>"</t>
    </r>
  </si>
  <si>
    <t>15 3 02 03002</t>
  </si>
  <si>
    <t>Приведение в нормативное состояние нежилого помещения по адресу п. Усть-Черная, ул. Больничная, д. 17а</t>
  </si>
  <si>
    <t>15 4 00 00000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</si>
  <si>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«Безопасность дорожного движения на территории Гайнского муниципального округа»</t>
    </r>
  </si>
  <si>
    <t>15 4 01 00000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</si>
  <si>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районных конкурсов, участие в краевых конкурсах по безопасности дорожного движения «ЮИД» (Безопасное колесо)</t>
    </r>
    <r>
      <rPr>
        <sz val="10"/>
        <rFont val="Times New Roman"/>
        <family val="1"/>
      </rPr>
      <t>"</t>
    </r>
  </si>
  <si>
    <t>15 4 01 03001</t>
  </si>
  <si>
    <t>Организация и проведение районных конкурсов, участие в краевых конкурсах по безопасности дорожного движения «ЮИД» (Безопасное колесо)</t>
  </si>
  <si>
    <t>15 5 00 00000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</si>
  <si>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заболеваний и формирование здорового образа жизни на территории Гайнского муниципального округа»</t>
    </r>
  </si>
  <si>
    <t>15 5 01 00000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</si>
  <si>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месячника по профилактике социально-значимых заболеваний</t>
    </r>
    <r>
      <rPr>
        <sz val="10"/>
        <rFont val="Times New Roman"/>
        <family val="1"/>
      </rPr>
      <t>"</t>
    </r>
  </si>
  <si>
    <t>15 5 01 03001</t>
  </si>
  <si>
    <t>Организация и проведение месячника по профилактике социально-значимых заболеваний</t>
  </si>
  <si>
    <t>17 0 00 00000</t>
  </si>
  <si>
    <r>
      <rPr>
        <sz val="10"/>
        <color indexed="8"/>
        <rFont val="Times New Roman"/>
        <family val="1"/>
      </rPr>
      <t>Муниципальная программа “Содействие занятости</t>
    </r>
    <r>
      <rPr>
        <sz val="10"/>
        <rFont val="Times New Roman"/>
        <family val="1"/>
      </rPr>
      <t xml:space="preserve"> населения Гайнского муниципального округа”</t>
    </r>
  </si>
  <si>
    <t>17 0 01 00000</t>
  </si>
  <si>
    <t>Основное мероприятие "Организация проведения оплачиваемых общественных работ"</t>
  </si>
  <si>
    <t>17 0 01 79501</t>
  </si>
  <si>
    <t>Организация проведения оплачиваемых общественных работ</t>
  </si>
  <si>
    <t>23 0 00 00000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</si>
  <si>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</si>
  <si>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23 0 F3 00000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</si>
  <si>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</si>
  <si>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23 0 F3 67483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</si>
  <si>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</si>
  <si>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</si>
  <si>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23 0 F3 67484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</si>
  <si>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</si>
  <si>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</si>
  <si>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</si>
  <si>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</si>
  <si>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</si>
  <si>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91 0 00 00010</t>
  </si>
  <si>
    <t>Глава муниципального образования</t>
  </si>
  <si>
    <t>91 0 00 00020</t>
  </si>
  <si>
    <t>Председатель представительного органа муниципального образования</t>
  </si>
  <si>
    <t>91 0 00 00040</t>
  </si>
  <si>
    <t xml:space="preserve">Обеспечение выполнения функций администрации Гайнского муниципального округа 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</si>
  <si>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</si>
  <si>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</si>
  <si>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91 0 00 00050</t>
  </si>
  <si>
    <t>Депутаты представительного органа местного самоуправления</t>
  </si>
  <si>
    <t>91 0 00 00070</t>
  </si>
  <si>
    <t>Расходы на содержание аппарата Думы Гайнского муниципального округа</t>
  </si>
  <si>
    <t>92 0 00 00000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</si>
  <si>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</si>
  <si>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</si>
  <si>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</si>
  <si>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92 0 00 00505</t>
  </si>
  <si>
    <t>Расходы на обеспечение деятельности Муниципального казенного учреждения "Отдел ЖКХ"</t>
  </si>
  <si>
    <t>92 0 00 09201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</si>
  <si>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</si>
  <si>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92 0 00 09202</t>
  </si>
  <si>
    <t>Средства на исполнение решений судов, вступивших в законную силу и других нормативных актов уполномоченных органов</t>
  </si>
  <si>
    <t>92 0 00 09204</t>
  </si>
  <si>
    <t>Представительские расходы и расходы на проведение мероприятий</t>
  </si>
  <si>
    <t>92 0 00 09205</t>
  </si>
  <si>
    <t xml:space="preserve">Расходы на уплату членского взноса в Совет муниципальных образований </t>
  </si>
  <si>
    <t>92 0 00 09228</t>
  </si>
  <si>
    <t>Снос объектов, подлежащих расселению, в п.Лель</t>
  </si>
  <si>
    <t>92 0 00 20901</t>
  </si>
  <si>
    <t>Мероприятия по обеспечению мобилизационной готовности экономики</t>
  </si>
  <si>
    <t>92 0 00 21901</t>
  </si>
  <si>
    <t>Подготовка населения и организаций к действиям в чрезвычайной ситуации в мирное и военное время</t>
  </si>
  <si>
    <t>92 0 00 24799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</si>
  <si>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</si>
  <si>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92 0 00 24999</t>
  </si>
  <si>
    <t>Обеспечение деятельности подведомственных учреждений (содержание муниципального казенного учреждения «Управление гражданской защиты Гайнского муниципального округа»)</t>
  </si>
  <si>
    <t>92 0 00 24899</t>
  </si>
  <si>
    <t>Обеспечение пожарной безопасности</t>
  </si>
  <si>
    <t>92 0 00 09003</t>
  </si>
  <si>
    <t>Уплата взноса на капитальный ремонт общего имущества многоквартирных домов</t>
  </si>
  <si>
    <t>92 0 00 40103</t>
  </si>
  <si>
    <t>Субсидии на возмещение части затрат, связанных с перевозкой пассажиров речным транспортом</t>
  </si>
  <si>
    <t>92 0 00 40302</t>
  </si>
  <si>
    <t>Субсидии на возмещение части затрат, связанных с перевозкой пассажиров автомобильным транспортом</t>
  </si>
  <si>
    <t>92 0 00 49101</t>
  </si>
  <si>
    <t>Пенсии за выслугу лет лицам, замещавшим выборные муниципальные должности и муниципальные должности муниципального образования</t>
  </si>
  <si>
    <t>92 0 00 09218</t>
  </si>
  <si>
    <t>Расходы на оплату услуг по поставке тепловой энергии в виде горячей воды для отопления квартиры, расположенной по адресу: Пермский край, Гайнский район, п. Гайны, ул. Дзержинского, д.8 кв.3</t>
  </si>
  <si>
    <t>92 0 00 09222</t>
  </si>
  <si>
    <t>Расходы на оплату услуг по публикации объявления о ликвидации юридического лица</t>
  </si>
  <si>
    <t>92 0 00 09231</t>
  </si>
  <si>
    <t>Аренда нежилого помещения в здании конторы ООО «Гранит» в п. Сергеевский</t>
  </si>
  <si>
    <t>92 0 00 09233</t>
  </si>
  <si>
    <t>Расходы на оплату просроченной кредиторской задолженности</t>
  </si>
  <si>
    <t>92 0 00 09236</t>
  </si>
  <si>
    <t>Расходы на регистрацию АНО «Редакция газеты «Наше время»  и уплату добровольного имущественного взноса в автономную некоммерческую организацию «Редакция газеты «Наше время»</t>
  </si>
  <si>
    <t>92 0 00 09237</t>
  </si>
  <si>
    <t>На регистрацию и укомплектование транспортных средств (автобусов)</t>
  </si>
  <si>
    <t>92 0 00 09238</t>
  </si>
  <si>
    <t xml:space="preserve">Организация благоустройства территории в рамках проекта  "Формирование комфортной городской среды" </t>
  </si>
  <si>
    <t>92 0 00 09239</t>
  </si>
  <si>
    <t>Технологическое присоединение к электрическим сетям объект "Котельная" расположенный по адресу: п. Гайны, ул. Дзержинского, д. 4а</t>
  </si>
  <si>
    <t>92 0 00 09240</t>
  </si>
  <si>
    <t>Организация ежедневного перед началом рабочей смены «входного фильтра» измерение температуры тела работника</t>
  </si>
  <si>
    <t>92 0 00 79537</t>
  </si>
  <si>
    <t>Ликвидация несанкционированного места размещения твердых коммунальных отходов и рекультивации загрязненной территории (свалка в п.Гайны)</t>
  </si>
  <si>
    <t>93 0 00 00000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</si>
  <si>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</si>
  <si>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>93 0 00 2С050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</si>
  <si>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</si>
  <si>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</si>
  <si>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</si>
  <si>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341 100,00</t>
  </si>
  <si>
    <t>93 0 00 2П060</t>
  </si>
  <si>
    <t>Осуществление полномочий по созданию и организации деятельности административных комиссий</t>
  </si>
  <si>
    <t>93 0 00 2У110</t>
  </si>
  <si>
    <t>Администрирование отдельных государственных полномочий по поддержке сельскохозяйственного производства</t>
  </si>
  <si>
    <t>93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</si>
  <si>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</si>
  <si>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93 0 00 2П040</t>
  </si>
  <si>
    <t>Составление протоколов об административных правонарушениях</t>
  </si>
  <si>
    <t>93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</si>
  <si>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</si>
  <si>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93 0 00 59300</t>
  </si>
  <si>
    <t>Государственная регистрация актов гражданского состояния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</si>
  <si>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</si>
  <si>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</si>
  <si>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</si>
  <si>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</si>
  <si>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условно-утвержденные расходы</t>
  </si>
  <si>
    <t>93 0 00 2С240</t>
  </si>
  <si>
    <t>500</t>
  </si>
  <si>
    <t>Межбюджетные трансферты</t>
  </si>
  <si>
    <t>93 0 00 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</si>
  <si>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</si>
  <si>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93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</si>
  <si>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</si>
  <si>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</si>
  <si>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</si>
  <si>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93 0 00 SР040</t>
  </si>
  <si>
    <t>Нераспределенный резерв субсидий (средства краевого и местного бюджетов)</t>
  </si>
  <si>
    <t>93 0 00 SР180</t>
  </si>
  <si>
    <t xml:space="preserve"> Нераспределенный резерв субсидий преобразованным территориям (средства краевого и местного бюджетов)</t>
  </si>
  <si>
    <t>93 0 00 L5761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</si>
  <si>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</si>
  <si>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93 0 00 L5765</t>
  </si>
  <si>
    <t>Нераспределенный резерв на реализацию мероприятий, направленных на комплексное развитие сельских территорий (Благоустройство сельских территорий)</t>
  </si>
  <si>
    <t>93 0 00 55550</t>
  </si>
  <si>
    <t xml:space="preserve">Нераспределенный резерв на реализацию программ формирования современной городской среды </t>
  </si>
  <si>
    <t>93 0 00 2Н020</t>
  </si>
  <si>
    <t>94 0 00 00000</t>
  </si>
  <si>
    <t>Обеспечение деятельности органов местного самоуправления, муниципальных учреждений за счет иных межбюджетных трансфертов, в рамках непрограммных направлений расходов</t>
  </si>
  <si>
    <t>94 0 00 2Ф180</t>
  </si>
  <si>
    <t xml:space="preserve">Обеспечение условий для развития физической культуры и массового спорта </t>
  </si>
  <si>
    <t>ВСЕГО РАСХОДОВ</t>
  </si>
  <si>
    <t>целевые</t>
  </si>
  <si>
    <t xml:space="preserve">УСЛОВНО-УТВЕРЖДЕННЫЕ РАСХОДЫ </t>
  </si>
  <si>
    <t xml:space="preserve">РАСХОДЫ </t>
  </si>
  <si>
    <t>ДОХОДЫ</t>
  </si>
  <si>
    <t>Расходы по программам</t>
  </si>
  <si>
    <t>Доходы всего</t>
  </si>
  <si>
    <t>Собственные</t>
  </si>
  <si>
    <t>МБТ</t>
  </si>
  <si>
    <t>93 целев</t>
  </si>
  <si>
    <t>23 пр</t>
  </si>
  <si>
    <t>14 пр</t>
  </si>
  <si>
    <t>12 пр</t>
  </si>
  <si>
    <t>11 пр</t>
  </si>
  <si>
    <t>10 пр</t>
  </si>
  <si>
    <t>9 пр</t>
  </si>
  <si>
    <t>8 пр</t>
  </si>
  <si>
    <t>7 пр</t>
  </si>
  <si>
    <t>6 пр</t>
  </si>
  <si>
    <t>5 пр</t>
  </si>
  <si>
    <t>4 пр</t>
  </si>
  <si>
    <t>3пр</t>
  </si>
  <si>
    <t>2 пр</t>
  </si>
  <si>
    <t>Итого</t>
  </si>
  <si>
    <t>КРСТ</t>
  </si>
  <si>
    <t>ФСР</t>
  </si>
  <si>
    <t>Преобразованные территории</t>
  </si>
  <si>
    <t>656433121,55</t>
  </si>
  <si>
    <t>от19.02.2021 №125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</si>
</sst>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6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31"/>
      <name val="Arial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9"/>
      <color indexed="54"/>
      <name val="Arial"/>
      <family val="2"/>
    </font>
    <font>
      <sz val="8"/>
      <name val="Arial"/>
      <family val="2"/>
    </font>
    <font>
      <sz val="10"/>
      <color indexed="61"/>
      <name val="Arial"/>
      <family val="2"/>
    </font>
    <font>
      <b/>
      <sz val="18"/>
      <color indexed="62"/>
      <name val="Cambria"/>
      <family val="2"/>
    </font>
    <font>
      <sz val="11"/>
      <color indexed="61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Cyr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11"/>
      </left>
      <right style="thin">
        <color indexed="54"/>
      </right>
      <top style="medium">
        <color indexed="11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40" borderId="0" applyNumberFormat="0" applyBorder="0" applyAlignment="0" applyProtection="0"/>
    <xf numFmtId="0" fontId="5" fillId="7" borderId="0" applyNumberFormat="0" applyBorder="0" applyAlignment="0" applyProtection="0"/>
    <xf numFmtId="0" fontId="6" fillId="5" borderId="1" applyNumberFormat="0" applyAlignment="0" applyProtection="0"/>
    <xf numFmtId="0" fontId="7" fillId="34" borderId="2" applyNumberForma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1" applyNumberFormat="0" applyAlignment="0" applyProtection="0"/>
    <xf numFmtId="0" fontId="15" fillId="0" borderId="6" applyNumberFormat="0" applyFill="0" applyAlignment="0" applyProtection="0"/>
    <xf numFmtId="0" fontId="16" fillId="17" borderId="0" applyNumberFormat="0" applyBorder="0" applyAlignment="0" applyProtection="0"/>
    <xf numFmtId="0" fontId="0" fillId="4" borderId="7" applyNumberFormat="0" applyAlignment="0" applyProtection="0"/>
    <xf numFmtId="0" fontId="17" fillId="5" borderId="8" applyNumberFormat="0" applyAlignment="0" applyProtection="0"/>
    <xf numFmtId="0" fontId="18" fillId="45" borderId="9" applyNumberFormat="0" applyProtection="0">
      <alignment vertical="center"/>
    </xf>
    <xf numFmtId="0" fontId="19" fillId="45" borderId="9" applyNumberFormat="0" applyProtection="0">
      <alignment vertical="center"/>
    </xf>
    <xf numFmtId="0" fontId="18" fillId="45" borderId="9" applyNumberFormat="0" applyProtection="0">
      <alignment horizontal="left" vertical="center" indent="1"/>
    </xf>
    <xf numFmtId="0" fontId="18" fillId="45" borderId="9" applyNumberFormat="0" applyProtection="0">
      <alignment horizontal="left" vertical="top" indent="1"/>
    </xf>
    <xf numFmtId="0" fontId="18" fillId="2" borderId="0" applyNumberFormat="0" applyProtection="0">
      <alignment horizontal="left" vertical="center" indent="1"/>
    </xf>
    <xf numFmtId="0" fontId="1" fillId="7" borderId="9" applyNumberFormat="0" applyProtection="0">
      <alignment horizontal="right" vertical="center"/>
    </xf>
    <xf numFmtId="0" fontId="1" fillId="3" borderId="9" applyNumberFormat="0" applyProtection="0">
      <alignment horizontal="right" vertical="center"/>
    </xf>
    <xf numFmtId="0" fontId="1" fillId="46" borderId="9" applyNumberFormat="0" applyProtection="0">
      <alignment horizontal="right" vertical="center"/>
    </xf>
    <xf numFmtId="0" fontId="1" fillId="47" borderId="9" applyNumberFormat="0" applyProtection="0">
      <alignment horizontal="right" vertical="center"/>
    </xf>
    <xf numFmtId="0" fontId="1" fillId="39" borderId="9" applyNumberFormat="0" applyProtection="0">
      <alignment horizontal="right" vertical="center"/>
    </xf>
    <xf numFmtId="0" fontId="1" fillId="40" borderId="9" applyNumberFormat="0" applyProtection="0">
      <alignment horizontal="right" vertical="center"/>
    </xf>
    <xf numFmtId="0" fontId="1" fillId="15" borderId="9" applyNumberFormat="0" applyProtection="0">
      <alignment horizontal="right" vertical="center"/>
    </xf>
    <xf numFmtId="0" fontId="1" fillId="48" borderId="9" applyNumberFormat="0" applyProtection="0">
      <alignment horizontal="right" vertical="center"/>
    </xf>
    <xf numFmtId="0" fontId="1" fillId="49" borderId="9" applyNumberFormat="0" applyProtection="0">
      <alignment horizontal="right" vertical="center"/>
    </xf>
    <xf numFmtId="0" fontId="18" fillId="50" borderId="10" applyNumberFormat="0" applyProtection="0">
      <alignment horizontal="left" vertical="center" indent="1"/>
    </xf>
    <xf numFmtId="0" fontId="1" fillId="6" borderId="0" applyNumberFormat="0" applyProtection="0">
      <alignment horizontal="left" vertical="center" indent="1"/>
    </xf>
    <xf numFmtId="0" fontId="20" fillId="14" borderId="0" applyNumberFormat="0" applyProtection="0">
      <alignment horizontal="left" vertical="center" indent="1"/>
    </xf>
    <xf numFmtId="0" fontId="1" fillId="2" borderId="9" applyNumberFormat="0" applyProtection="0">
      <alignment horizontal="right" vertical="center"/>
    </xf>
    <xf numFmtId="0" fontId="1" fillId="6" borderId="0" applyNumberFormat="0" applyProtection="0">
      <alignment horizontal="left" vertical="center" indent="1"/>
    </xf>
    <xf numFmtId="0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21" fillId="14" borderId="0" applyBorder="0">
      <alignment/>
      <protection/>
    </xf>
    <xf numFmtId="0" fontId="1" fillId="4" borderId="9" applyNumberFormat="0" applyProtection="0">
      <alignment vertical="center"/>
    </xf>
    <xf numFmtId="0" fontId="22" fillId="4" borderId="9" applyNumberFormat="0" applyProtection="0">
      <alignment vertical="center"/>
    </xf>
    <xf numFmtId="0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0" fontId="1" fillId="6" borderId="9" applyNumberFormat="0" applyProtection="0">
      <alignment horizontal="right" vertical="center"/>
    </xf>
    <xf numFmtId="0" fontId="22" fillId="6" borderId="9" applyNumberFormat="0" applyProtection="0">
      <alignment horizontal="right" vertical="center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23" fillId="33" borderId="0" applyNumberFormat="0" applyProtection="0">
      <alignment horizontal="left" vertical="center" indent="1"/>
    </xf>
    <xf numFmtId="0" fontId="24" fillId="51" borderId="11">
      <alignment/>
      <protection/>
    </xf>
    <xf numFmtId="0" fontId="25" fillId="6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53" fillId="58" borderId="13" applyNumberFormat="0" applyAlignment="0" applyProtection="0"/>
    <xf numFmtId="0" fontId="54" fillId="59" borderId="14" applyNumberFormat="0" applyAlignment="0" applyProtection="0"/>
    <xf numFmtId="0" fontId="55" fillId="59" borderId="1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60" borderId="19" applyNumberFormat="0" applyAlignment="0" applyProtection="0"/>
    <xf numFmtId="0" fontId="61" fillId="0" borderId="0" applyNumberFormat="0" applyFill="0" applyBorder="0" applyAlignment="0" applyProtection="0"/>
    <xf numFmtId="0" fontId="62" fillId="6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3" fillId="6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63" borderId="20" applyNumberFormat="0" applyFont="0" applyAlignment="0" applyProtection="0"/>
    <xf numFmtId="9" fontId="0" fillId="0" borderId="0" applyFill="0" applyBorder="0" applyAlignment="0" applyProtection="0"/>
    <xf numFmtId="0" fontId="65" fillId="0" borderId="21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6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164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 horizontal="right" vertic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1" xfId="0" applyFont="1" applyFill="1" applyBorder="1" applyAlignment="1">
      <alignment horizontal="center" wrapText="1"/>
    </xf>
    <xf numFmtId="49" fontId="32" fillId="5" borderId="11" xfId="0" applyNumberFormat="1" applyFont="1" applyFill="1" applyBorder="1" applyAlignment="1">
      <alignment horizontal="center" vertical="center" wrapText="1"/>
    </xf>
    <xf numFmtId="0" fontId="29" fillId="65" borderId="11" xfId="0" applyFont="1" applyFill="1" applyBorder="1" applyAlignment="1">
      <alignment horizontal="center"/>
    </xf>
    <xf numFmtId="0" fontId="33" fillId="65" borderId="11" xfId="0" applyFont="1" applyFill="1" applyBorder="1" applyAlignment="1">
      <alignment horizontal="justify" wrapText="1"/>
    </xf>
    <xf numFmtId="4" fontId="29" fillId="65" borderId="11" xfId="0" applyNumberFormat="1" applyFont="1" applyFill="1" applyBorder="1" applyAlignment="1">
      <alignment horizontal="right" wrapText="1"/>
    </xf>
    <xf numFmtId="0" fontId="32" fillId="5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5" borderId="11" xfId="0" applyNumberFormat="1" applyFont="1" applyFill="1" applyBorder="1" applyAlignment="1">
      <alignment horizontal="left" vertical="center" wrapText="1"/>
    </xf>
    <xf numFmtId="4" fontId="29" fillId="0" borderId="11" xfId="0" applyNumberFormat="1" applyFont="1" applyBorder="1" applyAlignment="1">
      <alignment horizontal="right" wrapText="1"/>
    </xf>
    <xf numFmtId="0" fontId="29" fillId="5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5" borderId="11" xfId="0" applyFont="1" applyFill="1" applyBorder="1" applyAlignment="1">
      <alignment horizontal="justify" wrapText="1"/>
    </xf>
    <xf numFmtId="4" fontId="29" fillId="0" borderId="11" xfId="0" applyNumberFormat="1" applyFont="1" applyFill="1" applyBorder="1" applyAlignment="1">
      <alignment horizontal="right" wrapText="1"/>
    </xf>
    <xf numFmtId="0" fontId="29" fillId="5" borderId="11" xfId="161" applyFont="1" applyFill="1" applyBorder="1" applyAlignment="1">
      <alignment vertical="center" wrapText="1"/>
      <protection/>
    </xf>
    <xf numFmtId="0" fontId="29" fillId="5" borderId="11" xfId="0" applyFont="1" applyFill="1" applyBorder="1" applyAlignment="1">
      <alignment horizontal="justify" wrapText="1"/>
    </xf>
    <xf numFmtId="0" fontId="29" fillId="5" borderId="11" xfId="161" applyFont="1" applyFill="1" applyBorder="1" applyAlignment="1">
      <alignment vertical="center" wrapText="1"/>
      <protection/>
    </xf>
    <xf numFmtId="0" fontId="32" fillId="5" borderId="11" xfId="0" applyNumberFormat="1" applyFont="1" applyFill="1" applyBorder="1" applyAlignment="1">
      <alignment horizontal="left" vertical="center" wrapText="1"/>
    </xf>
    <xf numFmtId="0" fontId="29" fillId="5" borderId="11" xfId="0" applyFont="1" applyFill="1" applyBorder="1" applyAlignment="1">
      <alignment horizontal="center"/>
    </xf>
    <xf numFmtId="0" fontId="29" fillId="66" borderId="11" xfId="0" applyFont="1" applyFill="1" applyBorder="1" applyAlignment="1">
      <alignment horizontal="center"/>
    </xf>
    <xf numFmtId="0" fontId="29" fillId="66" borderId="11" xfId="0" applyFont="1" applyFill="1" applyBorder="1" applyAlignment="1">
      <alignment horizontal="justify" wrapText="1"/>
    </xf>
    <xf numFmtId="4" fontId="29" fillId="66" borderId="11" xfId="0" applyNumberFormat="1" applyFont="1" applyFill="1" applyBorder="1" applyAlignment="1">
      <alignment horizontal="right" wrapText="1"/>
    </xf>
    <xf numFmtId="0" fontId="29" fillId="0" borderId="11" xfId="0" applyFont="1" applyFill="1" applyBorder="1" applyAlignment="1">
      <alignment horizontal="justify" wrapText="1"/>
    </xf>
    <xf numFmtId="0" fontId="33" fillId="0" borderId="11" xfId="0" applyFont="1" applyFill="1" applyBorder="1" applyAlignment="1">
      <alignment horizontal="justify" wrapText="1"/>
    </xf>
    <xf numFmtId="0" fontId="29" fillId="0" borderId="11" xfId="0" applyFont="1" applyFill="1" applyBorder="1" applyAlignment="1">
      <alignment horizontal="center" wrapText="1"/>
    </xf>
    <xf numFmtId="49" fontId="29" fillId="5" borderId="11" xfId="161" applyNumberFormat="1" applyFont="1" applyFill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justify" wrapText="1"/>
    </xf>
    <xf numFmtId="2" fontId="29" fillId="0" borderId="11" xfId="0" applyNumberFormat="1" applyFont="1" applyFill="1" applyBorder="1" applyAlignment="1">
      <alignment horizontal="right"/>
    </xf>
    <xf numFmtId="49" fontId="29" fillId="0" borderId="11" xfId="161" applyNumberFormat="1" applyFont="1" applyFill="1" applyBorder="1" applyAlignment="1">
      <alignment horizontal="center" vertical="center" wrapText="1"/>
      <protection/>
    </xf>
    <xf numFmtId="0" fontId="33" fillId="5" borderId="11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29" fillId="0" borderId="11" xfId="161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wrapText="1"/>
    </xf>
    <xf numFmtId="0" fontId="33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horizontal="justify" wrapText="1"/>
    </xf>
    <xf numFmtId="4" fontId="33" fillId="0" borderId="11" xfId="0" applyNumberFormat="1" applyFont="1" applyFill="1" applyBorder="1" applyAlignment="1">
      <alignment horizontal="right" wrapText="1"/>
    </xf>
    <xf numFmtId="2" fontId="29" fillId="67" borderId="11" xfId="0" applyNumberFormat="1" applyFont="1" applyFill="1" applyBorder="1" applyAlignment="1">
      <alignment horizontal="right"/>
    </xf>
    <xf numFmtId="2" fontId="29" fillId="0" borderId="11" xfId="0" applyNumberFormat="1" applyFont="1" applyBorder="1" applyAlignment="1">
      <alignment horizontal="right"/>
    </xf>
    <xf numFmtId="0" fontId="29" fillId="0" borderId="11" xfId="0" applyNumberFormat="1" applyFont="1" applyFill="1" applyBorder="1" applyAlignment="1">
      <alignment horizontal="justify" wrapText="1"/>
    </xf>
    <xf numFmtId="0" fontId="35" fillId="0" borderId="11" xfId="0" applyFont="1" applyFill="1" applyBorder="1" applyAlignment="1">
      <alignment horizontal="justify" wrapText="1"/>
    </xf>
    <xf numFmtId="0" fontId="29" fillId="0" borderId="11" xfId="0" applyFont="1" applyFill="1" applyBorder="1" applyAlignment="1">
      <alignment horizontal="center" vertical="center" wrapText="1"/>
    </xf>
    <xf numFmtId="2" fontId="29" fillId="66" borderId="11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horizontal="justify" vertical="top" wrapText="1"/>
    </xf>
    <xf numFmtId="4" fontId="29" fillId="68" borderId="11" xfId="0" applyNumberFormat="1" applyFont="1" applyFill="1" applyBorder="1" applyAlignment="1">
      <alignment horizontal="right" wrapText="1"/>
    </xf>
    <xf numFmtId="0" fontId="29" fillId="65" borderId="11" xfId="0" applyFont="1" applyFill="1" applyBorder="1" applyAlignment="1">
      <alignment horizontal="justify" wrapText="1"/>
    </xf>
    <xf numFmtId="2" fontId="29" fillId="65" borderId="11" xfId="0" applyNumberFormat="1" applyFont="1" applyFill="1" applyBorder="1" applyAlignment="1">
      <alignment horizontal="right"/>
    </xf>
    <xf numFmtId="0" fontId="36" fillId="0" borderId="11" xfId="0" applyFont="1" applyFill="1" applyBorder="1" applyAlignment="1">
      <alignment horizontal="justify" wrapText="1"/>
    </xf>
    <xf numFmtId="49" fontId="29" fillId="0" borderId="11" xfId="161" applyNumberFormat="1" applyFont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justify" wrapText="1"/>
    </xf>
    <xf numFmtId="49" fontId="29" fillId="0" borderId="11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4" fontId="29" fillId="0" borderId="11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justify" wrapText="1"/>
    </xf>
    <xf numFmtId="0" fontId="29" fillId="0" borderId="25" xfId="0" applyFont="1" applyFill="1" applyBorder="1" applyAlignment="1">
      <alignment horizontal="center"/>
    </xf>
    <xf numFmtId="4" fontId="29" fillId="0" borderId="26" xfId="0" applyNumberFormat="1" applyFont="1" applyFill="1" applyBorder="1" applyAlignment="1">
      <alignment horizontal="right" wrapText="1"/>
    </xf>
    <xf numFmtId="0" fontId="29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justify" wrapText="1"/>
    </xf>
    <xf numFmtId="0" fontId="29" fillId="0" borderId="11" xfId="0" applyNumberFormat="1" applyFont="1" applyFill="1" applyBorder="1" applyAlignment="1">
      <alignment horizontal="left" vertical="center" wrapText="1"/>
    </xf>
    <xf numFmtId="0" fontId="29" fillId="66" borderId="22" xfId="0" applyFont="1" applyFill="1" applyBorder="1" applyAlignment="1">
      <alignment horizontal="center"/>
    </xf>
    <xf numFmtId="0" fontId="29" fillId="66" borderId="22" xfId="0" applyFont="1" applyFill="1" applyBorder="1" applyAlignment="1">
      <alignment horizontal="justify" wrapText="1"/>
    </xf>
    <xf numFmtId="0" fontId="29" fillId="0" borderId="11" xfId="0" applyFont="1" applyFill="1" applyBorder="1" applyAlignment="1">
      <alignment horizontal="left" wrapText="1"/>
    </xf>
    <xf numFmtId="49" fontId="29" fillId="0" borderId="11" xfId="162" applyNumberFormat="1" applyFont="1" applyFill="1" applyBorder="1" applyAlignment="1">
      <alignment horizontal="center" vertical="center"/>
      <protection/>
    </xf>
    <xf numFmtId="0" fontId="33" fillId="0" borderId="11" xfId="0" applyFont="1" applyFill="1" applyBorder="1" applyAlignment="1">
      <alignment horizontal="center" wrapText="1"/>
    </xf>
    <xf numFmtId="0" fontId="0" fillId="0" borderId="27" xfId="0" applyFill="1" applyBorder="1" applyAlignment="1">
      <alignment/>
    </xf>
    <xf numFmtId="0" fontId="29" fillId="5" borderId="11" xfId="0" applyFont="1" applyFill="1" applyBorder="1" applyAlignment="1">
      <alignment horizontal="center" wrapText="1"/>
    </xf>
    <xf numFmtId="2" fontId="29" fillId="5" borderId="11" xfId="0" applyNumberFormat="1" applyFont="1" applyFill="1" applyBorder="1" applyAlignment="1">
      <alignment horizontal="right"/>
    </xf>
    <xf numFmtId="2" fontId="33" fillId="5" borderId="11" xfId="0" applyNumberFormat="1" applyFont="1" applyFill="1" applyBorder="1" applyAlignment="1">
      <alignment horizontal="right"/>
    </xf>
    <xf numFmtId="0" fontId="33" fillId="5" borderId="11" xfId="0" applyFont="1" applyFill="1" applyBorder="1" applyAlignment="1">
      <alignment horizontal="justify" wrapText="1"/>
    </xf>
    <xf numFmtId="4" fontId="29" fillId="66" borderId="22" xfId="0" applyNumberFormat="1" applyFont="1" applyFill="1" applyBorder="1" applyAlignment="1">
      <alignment horizontal="right" wrapText="1"/>
    </xf>
    <xf numFmtId="49" fontId="29" fillId="0" borderId="11" xfId="162" applyNumberFormat="1" applyFont="1" applyBorder="1" applyAlignment="1">
      <alignment horizontal="center" vertical="center"/>
      <protection/>
    </xf>
    <xf numFmtId="0" fontId="29" fillId="0" borderId="11" xfId="162" applyFont="1" applyBorder="1" applyAlignment="1">
      <alignment horizontal="left" vertical="center" wrapText="1"/>
      <protection/>
    </xf>
    <xf numFmtId="0" fontId="29" fillId="0" borderId="11" xfId="0" applyFont="1" applyBorder="1" applyAlignment="1">
      <alignment horizontal="center"/>
    </xf>
    <xf numFmtId="0" fontId="29" fillId="0" borderId="11" xfId="162" applyNumberFormat="1" applyFont="1" applyFill="1" applyBorder="1" applyAlignment="1">
      <alignment horizontal="left" vertical="center" wrapText="1"/>
      <protection/>
    </xf>
    <xf numFmtId="4" fontId="29" fillId="5" borderId="22" xfId="0" applyNumberFormat="1" applyFont="1" applyFill="1" applyBorder="1" applyAlignment="1">
      <alignment horizontal="right" wrapText="1"/>
    </xf>
    <xf numFmtId="4" fontId="29" fillId="0" borderId="22" xfId="0" applyNumberFormat="1" applyFont="1" applyFill="1" applyBorder="1" applyAlignment="1">
      <alignment horizontal="right" wrapText="1"/>
    </xf>
    <xf numFmtId="0" fontId="29" fillId="0" borderId="22" xfId="0" applyFont="1" applyBorder="1" applyAlignment="1">
      <alignment horizontal="center" wrapText="1"/>
    </xf>
    <xf numFmtId="4" fontId="29" fillId="0" borderId="11" xfId="0" applyNumberFormat="1" applyFont="1" applyBorder="1" applyAlignment="1">
      <alignment horizontal="right" wrapText="1"/>
    </xf>
    <xf numFmtId="4" fontId="29" fillId="0" borderId="11" xfId="0" applyNumberFormat="1" applyFont="1" applyFill="1" applyBorder="1" applyAlignment="1">
      <alignment horizontal="right" wrapText="1"/>
    </xf>
    <xf numFmtId="2" fontId="29" fillId="0" borderId="11" xfId="161" applyNumberFormat="1" applyFont="1" applyFill="1" applyBorder="1" applyAlignment="1">
      <alignment horizontal="right"/>
      <protection/>
    </xf>
    <xf numFmtId="49" fontId="29" fillId="5" borderId="11" xfId="0" applyNumberFormat="1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left" vertical="center" wrapText="1"/>
    </xf>
    <xf numFmtId="2" fontId="29" fillId="0" borderId="11" xfId="161" applyNumberFormat="1" applyFont="1" applyBorder="1" applyAlignment="1">
      <alignment horizontal="right"/>
      <protection/>
    </xf>
    <xf numFmtId="4" fontId="29" fillId="0" borderId="22" xfId="161" applyNumberFormat="1" applyFont="1" applyFill="1" applyBorder="1" applyAlignment="1">
      <alignment horizontal="right" wrapText="1"/>
      <protection/>
    </xf>
    <xf numFmtId="0" fontId="29" fillId="0" borderId="11" xfId="0" applyFont="1" applyBorder="1" applyAlignment="1">
      <alignment horizontal="center" wrapText="1"/>
    </xf>
    <xf numFmtId="0" fontId="29" fillId="0" borderId="11" xfId="161" applyFont="1" applyBorder="1" applyAlignment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top" wrapText="1"/>
      <protection/>
    </xf>
    <xf numFmtId="49" fontId="29" fillId="66" borderId="11" xfId="0" applyNumberFormat="1" applyFont="1" applyFill="1" applyBorder="1" applyAlignment="1">
      <alignment horizontal="center" vertical="center"/>
    </xf>
    <xf numFmtId="0" fontId="29" fillId="66" borderId="11" xfId="0" applyNumberFormat="1" applyFont="1" applyFill="1" applyBorder="1" applyAlignment="1">
      <alignment horizontal="left" vertical="center" wrapText="1"/>
    </xf>
    <xf numFmtId="0" fontId="33" fillId="66" borderId="11" xfId="0" applyFont="1" applyFill="1" applyBorder="1" applyAlignment="1">
      <alignment horizontal="justify" wrapText="1"/>
    </xf>
    <xf numFmtId="0" fontId="33" fillId="5" borderId="11" xfId="0" applyNumberFormat="1" applyFont="1" applyFill="1" applyBorder="1" applyAlignment="1">
      <alignment horizontal="left" vertical="center" wrapText="1"/>
    </xf>
    <xf numFmtId="0" fontId="29" fillId="5" borderId="11" xfId="0" applyNumberFormat="1" applyFont="1" applyFill="1" applyBorder="1" applyAlignment="1">
      <alignment horizontal="left" vertical="center" wrapText="1"/>
    </xf>
    <xf numFmtId="0" fontId="33" fillId="5" borderId="11" xfId="0" applyFont="1" applyFill="1" applyBorder="1" applyAlignment="1">
      <alignment horizontal="justify" wrapText="1"/>
    </xf>
    <xf numFmtId="4" fontId="32" fillId="0" borderId="11" xfId="0" applyNumberFormat="1" applyFont="1" applyBorder="1" applyAlignment="1">
      <alignment horizontal="right" wrapText="1"/>
    </xf>
    <xf numFmtId="0" fontId="0" fillId="5" borderId="11" xfId="0" applyNumberFormat="1" applyFont="1" applyFill="1" applyBorder="1" applyAlignment="1">
      <alignment horizontal="left" vertical="center" wrapText="1"/>
    </xf>
    <xf numFmtId="49" fontId="29" fillId="0" borderId="24" xfId="161" applyNumberFormat="1" applyFont="1" applyBorder="1" applyAlignment="1">
      <alignment horizontal="center" vertical="center" wrapText="1"/>
      <protection/>
    </xf>
    <xf numFmtId="0" fontId="32" fillId="5" borderId="25" xfId="0" applyFont="1" applyFill="1" applyBorder="1" applyAlignment="1">
      <alignment horizontal="center"/>
    </xf>
    <xf numFmtId="0" fontId="33" fillId="5" borderId="26" xfId="0" applyNumberFormat="1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justify" wrapText="1"/>
    </xf>
    <xf numFmtId="0" fontId="2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4" fontId="29" fillId="66" borderId="11" xfId="0" applyNumberFormat="1" applyFont="1" applyFill="1" applyBorder="1" applyAlignment="1">
      <alignment horizontal="right" wrapText="1"/>
    </xf>
    <xf numFmtId="0" fontId="32" fillId="0" borderId="11" xfId="0" applyFont="1" applyFill="1" applyBorder="1" applyAlignment="1">
      <alignment horizontal="center"/>
    </xf>
    <xf numFmtId="0" fontId="33" fillId="0" borderId="11" xfId="0" applyNumberFormat="1" applyFont="1" applyFill="1" applyBorder="1" applyAlignment="1">
      <alignment horizontal="left" vertical="center" wrapText="1"/>
    </xf>
    <xf numFmtId="0" fontId="29" fillId="0" borderId="11" xfId="0" applyNumberFormat="1" applyFont="1" applyFill="1" applyBorder="1" applyAlignment="1">
      <alignment horizontal="left" vertical="center" wrapText="1"/>
    </xf>
    <xf numFmtId="4" fontId="29" fillId="5" borderId="11" xfId="0" applyNumberFormat="1" applyFont="1" applyFill="1" applyBorder="1" applyAlignment="1">
      <alignment horizontal="right" vertical="center"/>
    </xf>
    <xf numFmtId="0" fontId="29" fillId="69" borderId="11" xfId="0" applyFont="1" applyFill="1" applyBorder="1" applyAlignment="1">
      <alignment horizontal="center"/>
    </xf>
    <xf numFmtId="0" fontId="32" fillId="69" borderId="11" xfId="0" applyFont="1" applyFill="1" applyBorder="1" applyAlignment="1">
      <alignment horizontal="center" wrapText="1"/>
    </xf>
    <xf numFmtId="0" fontId="29" fillId="69" borderId="11" xfId="0" applyFont="1" applyFill="1" applyBorder="1" applyAlignment="1">
      <alignment horizontal="justify" wrapText="1"/>
    </xf>
    <xf numFmtId="4" fontId="29" fillId="69" borderId="11" xfId="0" applyNumberFormat="1" applyFont="1" applyFill="1" applyBorder="1" applyAlignment="1">
      <alignment horizontal="right" wrapText="1"/>
    </xf>
    <xf numFmtId="4" fontId="29" fillId="0" borderId="11" xfId="0" applyNumberFormat="1" applyFont="1" applyFill="1" applyBorder="1" applyAlignment="1">
      <alignment/>
    </xf>
    <xf numFmtId="2" fontId="29" fillId="0" borderId="11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49" fontId="39" fillId="0" borderId="11" xfId="0" applyNumberFormat="1" applyFont="1" applyFill="1" applyBorder="1" applyAlignment="1">
      <alignment horizontal="center" vertical="center"/>
    </xf>
    <xf numFmtId="2" fontId="29" fillId="0" borderId="24" xfId="0" applyNumberFormat="1" applyFont="1" applyFill="1" applyBorder="1" applyAlignment="1">
      <alignment horizontal="right"/>
    </xf>
    <xf numFmtId="2" fontId="29" fillId="0" borderId="25" xfId="0" applyNumberFormat="1" applyFont="1" applyFill="1" applyBorder="1" applyAlignment="1">
      <alignment horizontal="right"/>
    </xf>
    <xf numFmtId="2" fontId="29" fillId="0" borderId="26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0" fontId="32" fillId="5" borderId="11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/>
    </xf>
    <xf numFmtId="0" fontId="29" fillId="0" borderId="11" xfId="161" applyFont="1" applyFill="1" applyBorder="1" applyAlignment="1">
      <alignment vertical="center" wrapText="1"/>
      <protection/>
    </xf>
    <xf numFmtId="2" fontId="29" fillId="0" borderId="11" xfId="0" applyNumberFormat="1" applyFont="1" applyBorder="1" applyAlignment="1">
      <alignment horizontal="right" wrapText="1"/>
    </xf>
    <xf numFmtId="0" fontId="29" fillId="45" borderId="11" xfId="0" applyFont="1" applyFill="1" applyBorder="1" applyAlignment="1">
      <alignment horizontal="justify" wrapText="1"/>
    </xf>
    <xf numFmtId="4" fontId="29" fillId="0" borderId="26" xfId="0" applyNumberFormat="1" applyFont="1" applyFill="1" applyBorder="1" applyAlignment="1">
      <alignment wrapText="1"/>
    </xf>
    <xf numFmtId="49" fontId="29" fillId="0" borderId="11" xfId="162" applyNumberFormat="1" applyFont="1" applyFill="1" applyBorder="1" applyAlignment="1">
      <alignment horizontal="center" vertical="top"/>
      <protection/>
    </xf>
    <xf numFmtId="49" fontId="40" fillId="0" borderId="11" xfId="162" applyNumberFormat="1" applyFont="1" applyFill="1" applyBorder="1" applyAlignment="1">
      <alignment horizontal="center" vertical="top"/>
      <protection/>
    </xf>
    <xf numFmtId="0" fontId="29" fillId="0" borderId="11" xfId="162" applyNumberFormat="1" applyFont="1" applyFill="1" applyBorder="1" applyAlignment="1">
      <alignment horizontal="left" vertical="top" wrapText="1"/>
      <protection/>
    </xf>
    <xf numFmtId="0" fontId="29" fillId="0" borderId="24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49" fontId="29" fillId="0" borderId="26" xfId="0" applyNumberFormat="1" applyFont="1" applyFill="1" applyBorder="1" applyAlignment="1">
      <alignment horizontal="center" vertical="center"/>
    </xf>
    <xf numFmtId="49" fontId="29" fillId="0" borderId="26" xfId="161" applyNumberFormat="1" applyFont="1" applyFill="1" applyBorder="1" applyAlignment="1">
      <alignment horizontal="center" vertical="center" wrapText="1"/>
      <protection/>
    </xf>
    <xf numFmtId="49" fontId="29" fillId="0" borderId="26" xfId="162" applyNumberFormat="1" applyFont="1" applyFill="1" applyBorder="1" applyAlignment="1">
      <alignment horizontal="center" vertical="center"/>
      <protection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top" wrapText="1"/>
    </xf>
    <xf numFmtId="4" fontId="29" fillId="45" borderId="11" xfId="0" applyNumberFormat="1" applyFont="1" applyFill="1" applyBorder="1" applyAlignment="1">
      <alignment horizontal="right" wrapText="1"/>
    </xf>
    <xf numFmtId="0" fontId="29" fillId="5" borderId="26" xfId="0" applyFont="1" applyFill="1" applyBorder="1" applyAlignment="1">
      <alignment horizontal="center"/>
    </xf>
    <xf numFmtId="4" fontId="32" fillId="0" borderId="11" xfId="0" applyNumberFormat="1" applyFont="1" applyFill="1" applyBorder="1" applyAlignment="1">
      <alignment horizontal="right" vertical="center"/>
    </xf>
    <xf numFmtId="4" fontId="30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Alignment="1">
      <alignment vertical="center" wrapText="1"/>
    </xf>
    <xf numFmtId="4" fontId="30" fillId="70" borderId="0" xfId="0" applyNumberFormat="1" applyFont="1" applyFill="1" applyAlignment="1">
      <alignment horizontal="center" vertical="center"/>
    </xf>
    <xf numFmtId="4" fontId="29" fillId="5" borderId="11" xfId="0" applyNumberFormat="1" applyFont="1" applyFill="1" applyBorder="1" applyAlignment="1">
      <alignment horizontal="right" wrapText="1"/>
    </xf>
    <xf numFmtId="4" fontId="30" fillId="0" borderId="0" xfId="0" applyNumberFormat="1" applyFont="1" applyFill="1" applyAlignment="1">
      <alignment/>
    </xf>
    <xf numFmtId="0" fontId="29" fillId="5" borderId="0" xfId="0" applyNumberFormat="1" applyFont="1" applyFill="1" applyAlignment="1">
      <alignment/>
    </xf>
    <xf numFmtId="49" fontId="29" fillId="5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22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top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14 3" xfId="160"/>
    <cellStyle name="Обычный 2 2" xfId="161"/>
    <cellStyle name="Обычный 20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DBB71"/>
      <rgbColor rgb="00D5E3F2"/>
      <rgbColor rgb="000000FF"/>
      <rgbColor rgb="00FFFF00"/>
      <rgbColor rgb="00FFA096"/>
      <rgbColor rgb="00ABEDA5"/>
      <rgbColor rgb="00800000"/>
      <rgbColor rgb="00FECC8E"/>
      <rgbColor rgb="0000000A"/>
      <rgbColor rgb="00FBA643"/>
      <rgbColor rgb="00800080"/>
      <rgbColor rgb="00CFD7E0"/>
      <rgbColor rgb="00C6C4C4"/>
      <rgbColor rgb="00848484"/>
      <rgbColor rgb="009190D6"/>
      <rgbColor rgb="00993366"/>
      <rgbColor rgb="00FFFFCC"/>
      <rgbColor rgb="00EAF1F6"/>
      <rgbColor rgb="00660066"/>
      <rgbColor rgb="00FF8073"/>
      <rgbColor rgb="00FFFF66"/>
      <rgbColor rgb="00C3D6EB"/>
      <rgbColor rgb="00000080"/>
      <rgbColor rgb="00FF00FF"/>
      <rgbColor rgb="00CCFF00"/>
      <rgbColor rgb="00C6F9C1"/>
      <rgbColor rgb="00800080"/>
      <rgbColor rgb="00800000"/>
      <rgbColor rgb="00CDDEE9"/>
      <rgbColor rgb="000000FF"/>
      <rgbColor rgb="00B6D9E6"/>
      <rgbColor rgb="00EFF6FB"/>
      <rgbColor rgb="00CCFFCC"/>
      <rgbColor rgb="00FFFDC1"/>
      <rgbColor rgb="00B7CFE8"/>
      <rgbColor rgb="00FF9999"/>
      <rgbColor rgb="00B3C4D3"/>
      <rgbColor rgb="00FFCC99"/>
      <rgbColor rgb="00BFC9D5"/>
      <rgbColor rgb="0099FFFF"/>
      <rgbColor rgb="0094D88F"/>
      <rgbColor rgb="00FFCC00"/>
      <rgbColor rgb="00FF9D25"/>
      <rgbColor rgb="00F58700"/>
      <rgbColor rgb="004D6776"/>
      <rgbColor rgb="008DB0DB"/>
      <rgbColor rgb="00003366"/>
      <rgbColor rgb="00AFE2AB"/>
      <rgbColor rgb="00003300"/>
      <rgbColor rgb="00333300"/>
      <rgbColor rgb="00FF988C"/>
      <rgbColor rgb="00FF6758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7"/>
  <sheetViews>
    <sheetView tabSelected="1" zoomScalePageLayoutView="0" workbookViewId="0" topLeftCell="A1">
      <selection activeCell="C1" sqref="C1"/>
    </sheetView>
  </sheetViews>
  <sheetFormatPr defaultColWidth="9.140625" defaultRowHeight="8.25" customHeight="1"/>
  <cols>
    <col min="1" max="1" width="11.7109375" style="1" customWidth="1"/>
    <col min="2" max="2" width="6.00390625" style="1" customWidth="1"/>
    <col min="3" max="3" width="59.140625" style="2" customWidth="1"/>
    <col min="4" max="4" width="0" style="3" hidden="1" customWidth="1"/>
    <col min="5" max="5" width="0" style="4" hidden="1" customWidth="1"/>
    <col min="6" max="6" width="14.00390625" style="4" customWidth="1"/>
    <col min="7" max="7" width="13.140625" style="4" customWidth="1"/>
    <col min="8" max="8" width="15.7109375" style="4" customWidth="1"/>
    <col min="9" max="9" width="17.421875" style="4" customWidth="1"/>
    <col min="10" max="10" width="14.57421875" style="4" customWidth="1"/>
    <col min="11" max="13" width="9.140625" style="4" customWidth="1"/>
    <col min="14" max="14" width="10.8515625" style="4" customWidth="1"/>
    <col min="15" max="226" width="9.140625" style="4" customWidth="1"/>
  </cols>
  <sheetData>
    <row r="1" ht="12.75" customHeight="1">
      <c r="C1" s="5" t="s">
        <v>0</v>
      </c>
    </row>
    <row r="2" ht="12.75" customHeight="1">
      <c r="C2" s="5" t="s">
        <v>1</v>
      </c>
    </row>
    <row r="3" ht="12.75" customHeight="1">
      <c r="C3" s="5" t="s">
        <v>2</v>
      </c>
    </row>
    <row r="4" ht="12.75" customHeight="1">
      <c r="C4" s="5" t="s">
        <v>897</v>
      </c>
    </row>
    <row r="5" ht="12.75" customHeight="1"/>
    <row r="6" spans="1:4" ht="38.25" customHeight="1">
      <c r="A6" s="158" t="s">
        <v>3</v>
      </c>
      <c r="B6" s="158"/>
      <c r="C6" s="158"/>
      <c r="D6" s="158"/>
    </row>
    <row r="7" spans="1:4" ht="12.75" customHeight="1">
      <c r="A7" s="6"/>
      <c r="B7" s="7"/>
      <c r="C7" s="6"/>
      <c r="D7" s="6"/>
    </row>
    <row r="8" spans="1:8" ht="21.75" customHeight="1">
      <c r="A8" s="8" t="s">
        <v>4</v>
      </c>
      <c r="B8" s="9" t="s">
        <v>5</v>
      </c>
      <c r="C8" s="8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</row>
    <row r="9" spans="1:8" ht="12.75" customHeight="1">
      <c r="A9" s="8">
        <v>1</v>
      </c>
      <c r="B9" s="9">
        <v>2</v>
      </c>
      <c r="C9" s="8">
        <v>3</v>
      </c>
      <c r="D9" s="10" t="s">
        <v>12</v>
      </c>
      <c r="E9" s="10" t="s">
        <v>13</v>
      </c>
      <c r="F9" s="10" t="s">
        <v>14</v>
      </c>
      <c r="G9" s="10" t="s">
        <v>13</v>
      </c>
      <c r="H9" s="10" t="s">
        <v>14</v>
      </c>
    </row>
    <row r="10" spans="1:8" ht="27.75" customHeight="1">
      <c r="A10" s="11" t="s">
        <v>15</v>
      </c>
      <c r="B10" s="11"/>
      <c r="C10" s="12" t="s">
        <v>16</v>
      </c>
      <c r="D10" s="13">
        <f>D11+D20+D43</f>
        <v>3300000</v>
      </c>
      <c r="E10" s="13">
        <f>E11+E20+E43</f>
        <v>0</v>
      </c>
      <c r="F10" s="13">
        <f aca="true" t="shared" si="0" ref="F10:F51">D10+E10</f>
        <v>3300000</v>
      </c>
      <c r="G10" s="13">
        <f>G11+G20+G43</f>
        <v>0</v>
      </c>
      <c r="H10" s="13">
        <f aca="true" t="shared" si="1" ref="H10:H51">F10+G10</f>
        <v>3300000</v>
      </c>
    </row>
    <row r="11" spans="1:8" ht="30" customHeight="1">
      <c r="A11" s="14" t="s">
        <v>17</v>
      </c>
      <c r="B11" s="15"/>
      <c r="C11" s="16" t="s">
        <v>18</v>
      </c>
      <c r="D11" s="17">
        <f>D12+D14+D16+D18</f>
        <v>125000</v>
      </c>
      <c r="E11" s="17"/>
      <c r="F11" s="17">
        <f t="shared" si="0"/>
        <v>125000</v>
      </c>
      <c r="G11" s="17"/>
      <c r="H11" s="17">
        <f t="shared" si="1"/>
        <v>125000</v>
      </c>
    </row>
    <row r="12" spans="1:8" ht="42.75" customHeight="1">
      <c r="A12" s="18" t="s">
        <v>19</v>
      </c>
      <c r="B12" s="19"/>
      <c r="C12" s="20" t="s">
        <v>20</v>
      </c>
      <c r="D12" s="21">
        <f>D13</f>
        <v>10000</v>
      </c>
      <c r="E12" s="21"/>
      <c r="F12" s="17">
        <f t="shared" si="0"/>
        <v>10000</v>
      </c>
      <c r="G12" s="21"/>
      <c r="H12" s="17">
        <f t="shared" si="1"/>
        <v>10000</v>
      </c>
    </row>
    <row r="13" spans="1:8" ht="30" customHeight="1">
      <c r="A13" s="18"/>
      <c r="B13" s="19">
        <v>200</v>
      </c>
      <c r="C13" s="22" t="s">
        <v>21</v>
      </c>
      <c r="D13" s="17">
        <v>10000</v>
      </c>
      <c r="E13" s="17"/>
      <c r="F13" s="17">
        <f t="shared" si="0"/>
        <v>10000</v>
      </c>
      <c r="G13" s="17"/>
      <c r="H13" s="17">
        <f t="shared" si="1"/>
        <v>10000</v>
      </c>
    </row>
    <row r="14" spans="1:8" ht="39" customHeight="1">
      <c r="A14" s="18" t="s">
        <v>22</v>
      </c>
      <c r="B14" s="19"/>
      <c r="C14" s="23" t="s">
        <v>23</v>
      </c>
      <c r="D14" s="17">
        <f>D15</f>
        <v>10000</v>
      </c>
      <c r="E14" s="17"/>
      <c r="F14" s="17">
        <f t="shared" si="0"/>
        <v>10000</v>
      </c>
      <c r="G14" s="17"/>
      <c r="H14" s="17">
        <f t="shared" si="1"/>
        <v>10000</v>
      </c>
    </row>
    <row r="15" spans="1:8" ht="30" customHeight="1">
      <c r="A15" s="18"/>
      <c r="B15" s="19">
        <v>200</v>
      </c>
      <c r="C15" s="22" t="s">
        <v>21</v>
      </c>
      <c r="D15" s="17">
        <v>10000</v>
      </c>
      <c r="E15" s="17"/>
      <c r="F15" s="17">
        <f t="shared" si="0"/>
        <v>10000</v>
      </c>
      <c r="G15" s="17"/>
      <c r="H15" s="17">
        <f t="shared" si="1"/>
        <v>10000</v>
      </c>
    </row>
    <row r="16" spans="1:8" ht="72.75" customHeight="1">
      <c r="A16" s="18" t="s">
        <v>24</v>
      </c>
      <c r="B16" s="19"/>
      <c r="C16" s="20" t="s">
        <v>25</v>
      </c>
      <c r="D16" s="17">
        <f>D17</f>
        <v>90000</v>
      </c>
      <c r="E16" s="17"/>
      <c r="F16" s="17">
        <f t="shared" si="0"/>
        <v>90000</v>
      </c>
      <c r="G16" s="17"/>
      <c r="H16" s="17">
        <f t="shared" si="1"/>
        <v>90000</v>
      </c>
    </row>
    <row r="17" spans="1:8" ht="30" customHeight="1">
      <c r="A17" s="18"/>
      <c r="B17" s="19">
        <v>200</v>
      </c>
      <c r="C17" s="22" t="s">
        <v>21</v>
      </c>
      <c r="D17" s="17">
        <v>90000</v>
      </c>
      <c r="E17" s="17"/>
      <c r="F17" s="17">
        <f t="shared" si="0"/>
        <v>90000</v>
      </c>
      <c r="G17" s="17"/>
      <c r="H17" s="17">
        <f t="shared" si="1"/>
        <v>90000</v>
      </c>
    </row>
    <row r="18" spans="1:8" ht="30" customHeight="1">
      <c r="A18" s="18" t="s">
        <v>26</v>
      </c>
      <c r="B18" s="19"/>
      <c r="C18" s="24" t="s">
        <v>27</v>
      </c>
      <c r="D18" s="17">
        <f>D19</f>
        <v>15000</v>
      </c>
      <c r="E18" s="17"/>
      <c r="F18" s="17">
        <f t="shared" si="0"/>
        <v>15000</v>
      </c>
      <c r="G18" s="17"/>
      <c r="H18" s="17">
        <f t="shared" si="1"/>
        <v>15000</v>
      </c>
    </row>
    <row r="19" spans="1:8" ht="30" customHeight="1">
      <c r="A19" s="18"/>
      <c r="B19" s="19">
        <v>200</v>
      </c>
      <c r="C19" s="22" t="s">
        <v>21</v>
      </c>
      <c r="D19" s="17">
        <v>15000</v>
      </c>
      <c r="E19" s="17"/>
      <c r="F19" s="17">
        <f t="shared" si="0"/>
        <v>15000</v>
      </c>
      <c r="G19" s="17"/>
      <c r="H19" s="17">
        <f t="shared" si="1"/>
        <v>15000</v>
      </c>
    </row>
    <row r="20" spans="1:8" ht="39" customHeight="1">
      <c r="A20" s="14" t="s">
        <v>28</v>
      </c>
      <c r="B20" s="15"/>
      <c r="C20" s="25" t="s">
        <v>29</v>
      </c>
      <c r="D20" s="17">
        <f>D21+D23+D25+D27+D29+D31+D33+D35+D37+D39+D41</f>
        <v>2625000</v>
      </c>
      <c r="E20" s="17"/>
      <c r="F20" s="17">
        <f t="shared" si="0"/>
        <v>2625000</v>
      </c>
      <c r="G20" s="17"/>
      <c r="H20" s="17">
        <f t="shared" si="1"/>
        <v>2625000</v>
      </c>
    </row>
    <row r="21" spans="1:8" ht="30" customHeight="1">
      <c r="A21" s="26" t="s">
        <v>30</v>
      </c>
      <c r="B21" s="15"/>
      <c r="C21" s="23" t="s">
        <v>31</v>
      </c>
      <c r="D21" s="17">
        <f>D22</f>
        <v>150000</v>
      </c>
      <c r="E21" s="17"/>
      <c r="F21" s="17">
        <f t="shared" si="0"/>
        <v>150000</v>
      </c>
      <c r="G21" s="17"/>
      <c r="H21" s="17">
        <f t="shared" si="1"/>
        <v>150000</v>
      </c>
    </row>
    <row r="22" spans="1:8" ht="30" customHeight="1">
      <c r="A22" s="26"/>
      <c r="B22" s="15">
        <v>200</v>
      </c>
      <c r="C22" s="22" t="s">
        <v>21</v>
      </c>
      <c r="D22" s="17">
        <v>150000</v>
      </c>
      <c r="E22" s="17"/>
      <c r="F22" s="17">
        <f t="shared" si="0"/>
        <v>150000</v>
      </c>
      <c r="G22" s="17"/>
      <c r="H22" s="17">
        <f t="shared" si="1"/>
        <v>150000</v>
      </c>
    </row>
    <row r="23" spans="1:8" ht="30" customHeight="1">
      <c r="A23" s="26" t="s">
        <v>32</v>
      </c>
      <c r="B23" s="15"/>
      <c r="C23" s="23" t="s">
        <v>33</v>
      </c>
      <c r="D23" s="17">
        <f>D24</f>
        <v>150000</v>
      </c>
      <c r="E23" s="17"/>
      <c r="F23" s="17">
        <f t="shared" si="0"/>
        <v>150000</v>
      </c>
      <c r="G23" s="17"/>
      <c r="H23" s="17">
        <f t="shared" si="1"/>
        <v>150000</v>
      </c>
    </row>
    <row r="24" spans="1:8" ht="30" customHeight="1">
      <c r="A24" s="26"/>
      <c r="B24" s="15">
        <v>200</v>
      </c>
      <c r="C24" s="22" t="s">
        <v>21</v>
      </c>
      <c r="D24" s="17">
        <v>150000</v>
      </c>
      <c r="E24" s="17"/>
      <c r="F24" s="17">
        <f t="shared" si="0"/>
        <v>150000</v>
      </c>
      <c r="G24" s="17"/>
      <c r="H24" s="17">
        <f t="shared" si="1"/>
        <v>150000</v>
      </c>
    </row>
    <row r="25" spans="1:8" ht="30" customHeight="1">
      <c r="A25" s="26" t="s">
        <v>34</v>
      </c>
      <c r="B25" s="15"/>
      <c r="C25" s="20" t="s">
        <v>35</v>
      </c>
      <c r="D25" s="17">
        <f>D26</f>
        <v>20000</v>
      </c>
      <c r="E25" s="17"/>
      <c r="F25" s="17">
        <f t="shared" si="0"/>
        <v>20000</v>
      </c>
      <c r="G25" s="17"/>
      <c r="H25" s="17">
        <f t="shared" si="1"/>
        <v>20000</v>
      </c>
    </row>
    <row r="26" spans="1:8" ht="30" customHeight="1">
      <c r="A26" s="26"/>
      <c r="B26" s="15">
        <v>200</v>
      </c>
      <c r="C26" s="22" t="s">
        <v>21</v>
      </c>
      <c r="D26" s="17">
        <v>20000</v>
      </c>
      <c r="E26" s="17"/>
      <c r="F26" s="17">
        <f t="shared" si="0"/>
        <v>20000</v>
      </c>
      <c r="G26" s="17"/>
      <c r="H26" s="17">
        <f t="shared" si="1"/>
        <v>20000</v>
      </c>
    </row>
    <row r="27" spans="1:8" ht="30" customHeight="1">
      <c r="A27" s="26" t="s">
        <v>36</v>
      </c>
      <c r="B27" s="15"/>
      <c r="C27" s="23" t="s">
        <v>37</v>
      </c>
      <c r="D27" s="17">
        <f>D28</f>
        <v>30000</v>
      </c>
      <c r="E27" s="17"/>
      <c r="F27" s="17">
        <f t="shared" si="0"/>
        <v>30000</v>
      </c>
      <c r="G27" s="17"/>
      <c r="H27" s="17">
        <f t="shared" si="1"/>
        <v>30000</v>
      </c>
    </row>
    <row r="28" spans="1:8" ht="30" customHeight="1">
      <c r="A28" s="26"/>
      <c r="B28" s="15">
        <v>200</v>
      </c>
      <c r="C28" s="22" t="s">
        <v>21</v>
      </c>
      <c r="D28" s="17">
        <v>30000</v>
      </c>
      <c r="E28" s="17"/>
      <c r="F28" s="17">
        <f t="shared" si="0"/>
        <v>30000</v>
      </c>
      <c r="G28" s="17"/>
      <c r="H28" s="17">
        <f t="shared" si="1"/>
        <v>30000</v>
      </c>
    </row>
    <row r="29" spans="1:8" ht="30" customHeight="1">
      <c r="A29" s="26" t="s">
        <v>38</v>
      </c>
      <c r="B29" s="15"/>
      <c r="C29" s="23" t="s">
        <v>39</v>
      </c>
      <c r="D29" s="17">
        <f>D30</f>
        <v>26000</v>
      </c>
      <c r="E29" s="17"/>
      <c r="F29" s="17">
        <f t="shared" si="0"/>
        <v>26000</v>
      </c>
      <c r="G29" s="17"/>
      <c r="H29" s="17">
        <f t="shared" si="1"/>
        <v>26000</v>
      </c>
    </row>
    <row r="30" spans="1:8" ht="30" customHeight="1">
      <c r="A30" s="26"/>
      <c r="B30" s="15">
        <v>200</v>
      </c>
      <c r="C30" s="22" t="s">
        <v>21</v>
      </c>
      <c r="D30" s="17">
        <v>26000</v>
      </c>
      <c r="E30" s="17"/>
      <c r="F30" s="17">
        <f t="shared" si="0"/>
        <v>26000</v>
      </c>
      <c r="G30" s="17"/>
      <c r="H30" s="17">
        <f t="shared" si="1"/>
        <v>26000</v>
      </c>
    </row>
    <row r="31" spans="1:8" ht="37.5" customHeight="1">
      <c r="A31" s="26" t="s">
        <v>40</v>
      </c>
      <c r="B31" s="15"/>
      <c r="C31" s="23" t="s">
        <v>41</v>
      </c>
      <c r="D31" s="17">
        <f>D32</f>
        <v>1100000</v>
      </c>
      <c r="E31" s="17"/>
      <c r="F31" s="17">
        <f t="shared" si="0"/>
        <v>1100000</v>
      </c>
      <c r="G31" s="17"/>
      <c r="H31" s="17">
        <f t="shared" si="1"/>
        <v>1100000</v>
      </c>
    </row>
    <row r="32" spans="1:8" ht="30" customHeight="1">
      <c r="A32" s="26"/>
      <c r="B32" s="15">
        <v>200</v>
      </c>
      <c r="C32" s="22" t="s">
        <v>21</v>
      </c>
      <c r="D32" s="17">
        <v>1100000</v>
      </c>
      <c r="E32" s="17"/>
      <c r="F32" s="17">
        <f t="shared" si="0"/>
        <v>1100000</v>
      </c>
      <c r="G32" s="17"/>
      <c r="H32" s="17">
        <f t="shared" si="1"/>
        <v>1100000</v>
      </c>
    </row>
    <row r="33" spans="1:8" ht="56.25" customHeight="1">
      <c r="A33" s="26" t="s">
        <v>42</v>
      </c>
      <c r="B33" s="15"/>
      <c r="C33" s="23" t="s">
        <v>43</v>
      </c>
      <c r="D33" s="17">
        <f>D34</f>
        <v>30000</v>
      </c>
      <c r="E33" s="17"/>
      <c r="F33" s="17">
        <f t="shared" si="0"/>
        <v>30000</v>
      </c>
      <c r="G33" s="17"/>
      <c r="H33" s="17">
        <f t="shared" si="1"/>
        <v>30000</v>
      </c>
    </row>
    <row r="34" spans="1:8" ht="30" customHeight="1">
      <c r="A34" s="26"/>
      <c r="B34" s="15">
        <v>200</v>
      </c>
      <c r="C34" s="22" t="s">
        <v>21</v>
      </c>
      <c r="D34" s="17">
        <v>30000</v>
      </c>
      <c r="E34" s="17"/>
      <c r="F34" s="17">
        <f t="shared" si="0"/>
        <v>30000</v>
      </c>
      <c r="G34" s="17"/>
      <c r="H34" s="17">
        <f t="shared" si="1"/>
        <v>30000</v>
      </c>
    </row>
    <row r="35" spans="1:8" ht="30" customHeight="1">
      <c r="A35" s="26" t="s">
        <v>44</v>
      </c>
      <c r="B35" s="15"/>
      <c r="C35" s="22" t="s">
        <v>45</v>
      </c>
      <c r="D35" s="17">
        <f>D36</f>
        <v>75000</v>
      </c>
      <c r="E35" s="17"/>
      <c r="F35" s="17">
        <f t="shared" si="0"/>
        <v>75000</v>
      </c>
      <c r="G35" s="17"/>
      <c r="H35" s="17">
        <f t="shared" si="1"/>
        <v>75000</v>
      </c>
    </row>
    <row r="36" spans="1:8" ht="30" customHeight="1">
      <c r="A36" s="26"/>
      <c r="B36" s="15">
        <v>200</v>
      </c>
      <c r="C36" s="22" t="s">
        <v>21</v>
      </c>
      <c r="D36" s="17">
        <v>75000</v>
      </c>
      <c r="E36" s="17"/>
      <c r="F36" s="17">
        <f t="shared" si="0"/>
        <v>75000</v>
      </c>
      <c r="G36" s="17"/>
      <c r="H36" s="17">
        <f t="shared" si="1"/>
        <v>75000</v>
      </c>
    </row>
    <row r="37" spans="1:8" ht="138.75" customHeight="1">
      <c r="A37" s="26" t="s">
        <v>46</v>
      </c>
      <c r="B37" s="15"/>
      <c r="C37" s="24" t="s">
        <v>47</v>
      </c>
      <c r="D37" s="17">
        <f>D38</f>
        <v>30000</v>
      </c>
      <c r="E37" s="17"/>
      <c r="F37" s="17">
        <f t="shared" si="0"/>
        <v>30000</v>
      </c>
      <c r="G37" s="17"/>
      <c r="H37" s="17">
        <f t="shared" si="1"/>
        <v>30000</v>
      </c>
    </row>
    <row r="38" spans="1:8" ht="27.75" customHeight="1">
      <c r="A38" s="26"/>
      <c r="B38" s="15">
        <v>200</v>
      </c>
      <c r="C38" s="22" t="s">
        <v>21</v>
      </c>
      <c r="D38" s="17">
        <v>30000</v>
      </c>
      <c r="E38" s="17"/>
      <c r="F38" s="17">
        <f t="shared" si="0"/>
        <v>30000</v>
      </c>
      <c r="G38" s="17"/>
      <c r="H38" s="17">
        <f t="shared" si="1"/>
        <v>30000</v>
      </c>
    </row>
    <row r="39" spans="1:8" ht="38.25" customHeight="1">
      <c r="A39" s="26" t="s">
        <v>48</v>
      </c>
      <c r="B39" s="15"/>
      <c r="C39" s="22" t="s">
        <v>49</v>
      </c>
      <c r="D39" s="17">
        <f>D40</f>
        <v>30000</v>
      </c>
      <c r="E39" s="17"/>
      <c r="F39" s="17">
        <f t="shared" si="0"/>
        <v>30000</v>
      </c>
      <c r="G39" s="17"/>
      <c r="H39" s="17">
        <f t="shared" si="1"/>
        <v>30000</v>
      </c>
    </row>
    <row r="40" spans="1:8" ht="27.75" customHeight="1">
      <c r="A40" s="26"/>
      <c r="B40" s="15">
        <v>200</v>
      </c>
      <c r="C40" s="22" t="s">
        <v>21</v>
      </c>
      <c r="D40" s="17">
        <v>30000</v>
      </c>
      <c r="E40" s="17"/>
      <c r="F40" s="17">
        <f t="shared" si="0"/>
        <v>30000</v>
      </c>
      <c r="G40" s="17"/>
      <c r="H40" s="17">
        <f t="shared" si="1"/>
        <v>30000</v>
      </c>
    </row>
    <row r="41" spans="1:8" ht="41.25" customHeight="1">
      <c r="A41" s="26" t="s">
        <v>50</v>
      </c>
      <c r="B41" s="15"/>
      <c r="C41" s="22" t="s">
        <v>51</v>
      </c>
      <c r="D41" s="17">
        <f>D42</f>
        <v>984000</v>
      </c>
      <c r="E41" s="17"/>
      <c r="F41" s="17">
        <f t="shared" si="0"/>
        <v>984000</v>
      </c>
      <c r="G41" s="17"/>
      <c r="H41" s="17">
        <f t="shared" si="1"/>
        <v>984000</v>
      </c>
    </row>
    <row r="42" spans="1:8" ht="27.75" customHeight="1">
      <c r="A42" s="26"/>
      <c r="B42" s="15">
        <v>200</v>
      </c>
      <c r="C42" s="22" t="s">
        <v>21</v>
      </c>
      <c r="D42" s="17">
        <v>984000</v>
      </c>
      <c r="E42" s="17"/>
      <c r="F42" s="17">
        <f t="shared" si="0"/>
        <v>984000</v>
      </c>
      <c r="G42" s="17"/>
      <c r="H42" s="17">
        <f t="shared" si="1"/>
        <v>984000</v>
      </c>
    </row>
    <row r="43" spans="1:8" ht="24.75" customHeight="1">
      <c r="A43" s="14" t="s">
        <v>52</v>
      </c>
      <c r="B43" s="15"/>
      <c r="C43" s="25" t="s">
        <v>53</v>
      </c>
      <c r="D43" s="17">
        <f>D44+D46+D48+D50</f>
        <v>550000</v>
      </c>
      <c r="E43" s="17"/>
      <c r="F43" s="17">
        <f t="shared" si="0"/>
        <v>550000</v>
      </c>
      <c r="G43" s="17"/>
      <c r="H43" s="17">
        <f t="shared" si="1"/>
        <v>550000</v>
      </c>
    </row>
    <row r="44" spans="1:8" ht="51" customHeight="1" hidden="1">
      <c r="A44" s="26" t="s">
        <v>54</v>
      </c>
      <c r="B44" s="15"/>
      <c r="C44" s="23" t="s">
        <v>55</v>
      </c>
      <c r="D44" s="17">
        <f>D45</f>
        <v>0</v>
      </c>
      <c r="F44" s="17">
        <f t="shared" si="0"/>
        <v>0</v>
      </c>
      <c r="H44" s="17">
        <f t="shared" si="1"/>
        <v>0</v>
      </c>
    </row>
    <row r="45" spans="1:8" ht="28.5" customHeight="1" hidden="1">
      <c r="A45" s="26"/>
      <c r="B45" s="15">
        <v>200</v>
      </c>
      <c r="C45" s="22" t="s">
        <v>21</v>
      </c>
      <c r="D45" s="17">
        <v>0</v>
      </c>
      <c r="F45" s="17">
        <f t="shared" si="0"/>
        <v>0</v>
      </c>
      <c r="H45" s="17">
        <f t="shared" si="1"/>
        <v>0</v>
      </c>
    </row>
    <row r="46" spans="1:8" ht="27.75" customHeight="1">
      <c r="A46" s="26" t="s">
        <v>56</v>
      </c>
      <c r="B46" s="15"/>
      <c r="C46" s="23" t="s">
        <v>57</v>
      </c>
      <c r="D46" s="17">
        <f>D47</f>
        <v>500000</v>
      </c>
      <c r="E46" s="17"/>
      <c r="F46" s="17">
        <f t="shared" si="0"/>
        <v>500000</v>
      </c>
      <c r="G46" s="17"/>
      <c r="H46" s="17">
        <f t="shared" si="1"/>
        <v>500000</v>
      </c>
    </row>
    <row r="47" spans="1:8" ht="23.25" customHeight="1">
      <c r="A47" s="26"/>
      <c r="B47" s="15">
        <v>200</v>
      </c>
      <c r="C47" s="22" t="s">
        <v>21</v>
      </c>
      <c r="D47" s="17">
        <v>500000</v>
      </c>
      <c r="E47" s="17"/>
      <c r="F47" s="17">
        <f t="shared" si="0"/>
        <v>500000</v>
      </c>
      <c r="G47" s="17"/>
      <c r="H47" s="17">
        <f t="shared" si="1"/>
        <v>500000</v>
      </c>
    </row>
    <row r="48" spans="1:8" ht="24" customHeight="1" hidden="1">
      <c r="A48" s="26" t="s">
        <v>58</v>
      </c>
      <c r="B48" s="15"/>
      <c r="C48" s="23" t="s">
        <v>59</v>
      </c>
      <c r="D48" s="17">
        <f>D49</f>
        <v>0</v>
      </c>
      <c r="F48" s="17">
        <f t="shared" si="0"/>
        <v>0</v>
      </c>
      <c r="H48" s="17">
        <f t="shared" si="1"/>
        <v>0</v>
      </c>
    </row>
    <row r="49" spans="1:8" ht="24" customHeight="1" hidden="1">
      <c r="A49" s="26"/>
      <c r="B49" s="15">
        <v>200</v>
      </c>
      <c r="C49" s="22" t="s">
        <v>21</v>
      </c>
      <c r="D49" s="17">
        <v>0</v>
      </c>
      <c r="F49" s="17">
        <f t="shared" si="0"/>
        <v>0</v>
      </c>
      <c r="H49" s="17">
        <f t="shared" si="1"/>
        <v>0</v>
      </c>
    </row>
    <row r="50" spans="1:8" ht="25.5" customHeight="1">
      <c r="A50" s="26" t="s">
        <v>60</v>
      </c>
      <c r="B50" s="15"/>
      <c r="C50" s="23" t="s">
        <v>61</v>
      </c>
      <c r="D50" s="17">
        <f>D51</f>
        <v>50000</v>
      </c>
      <c r="E50" s="17"/>
      <c r="F50" s="17">
        <f t="shared" si="0"/>
        <v>50000</v>
      </c>
      <c r="G50" s="17"/>
      <c r="H50" s="17">
        <f t="shared" si="1"/>
        <v>50000</v>
      </c>
    </row>
    <row r="51" spans="1:8" ht="28.5" customHeight="1">
      <c r="A51" s="26"/>
      <c r="B51" s="15">
        <v>200</v>
      </c>
      <c r="C51" s="22" t="s">
        <v>21</v>
      </c>
      <c r="D51" s="17">
        <v>50000</v>
      </c>
      <c r="E51" s="17"/>
      <c r="F51" s="17">
        <f t="shared" si="0"/>
        <v>50000</v>
      </c>
      <c r="G51" s="17"/>
      <c r="H51" s="17">
        <f t="shared" si="1"/>
        <v>50000</v>
      </c>
    </row>
    <row r="52" spans="1:8" ht="25.5" customHeight="1">
      <c r="A52" s="27" t="s">
        <v>62</v>
      </c>
      <c r="B52" s="27"/>
      <c r="C52" s="28" t="s">
        <v>63</v>
      </c>
      <c r="D52" s="29">
        <f>D53+D77+D173+D209</f>
        <v>344063612.53</v>
      </c>
      <c r="E52" s="29">
        <f>E53+E77+E173+E209</f>
        <v>-3000000</v>
      </c>
      <c r="F52" s="29">
        <f>F53+F77+F173+F209</f>
        <v>341063612.53</v>
      </c>
      <c r="G52" s="29">
        <f>G53+G77+G173+G209</f>
        <v>0</v>
      </c>
      <c r="H52" s="29">
        <f>H53+H77+H173+H209</f>
        <v>341063612.53</v>
      </c>
    </row>
    <row r="53" spans="1:8" ht="19.5" customHeight="1">
      <c r="A53" s="15" t="s">
        <v>64</v>
      </c>
      <c r="B53" s="15"/>
      <c r="C53" s="30" t="s">
        <v>65</v>
      </c>
      <c r="D53" s="21">
        <f>D54+D57+D61+D71+D74</f>
        <v>72870400</v>
      </c>
      <c r="E53" s="21">
        <f>E54+E57+E61+E71+E74</f>
        <v>-19.5</v>
      </c>
      <c r="F53" s="17">
        <f aca="true" t="shared" si="2" ref="F53:F76">D53+E53</f>
        <v>72870380.5</v>
      </c>
      <c r="G53" s="21">
        <f>G54+G57+G61+G71+G74</f>
        <v>0</v>
      </c>
      <c r="H53" s="17">
        <f aca="true" t="shared" si="3" ref="H53:H76">F53+G53</f>
        <v>72870380.5</v>
      </c>
    </row>
    <row r="54" spans="1:8" ht="87.75" customHeight="1">
      <c r="A54" s="26" t="s">
        <v>66</v>
      </c>
      <c r="B54" s="15"/>
      <c r="C54" s="30" t="s">
        <v>67</v>
      </c>
      <c r="D54" s="21">
        <f>D55</f>
        <v>70489800</v>
      </c>
      <c r="E54" s="21"/>
      <c r="F54" s="17">
        <f t="shared" si="2"/>
        <v>70489800</v>
      </c>
      <c r="G54" s="21"/>
      <c r="H54" s="17">
        <f t="shared" si="3"/>
        <v>70489800</v>
      </c>
    </row>
    <row r="55" spans="1:8" ht="36.75" customHeight="1">
      <c r="A55" s="26" t="s">
        <v>68</v>
      </c>
      <c r="B55" s="15"/>
      <c r="C55" s="30" t="s">
        <v>69</v>
      </c>
      <c r="D55" s="21">
        <f>D56</f>
        <v>70489800</v>
      </c>
      <c r="E55" s="21"/>
      <c r="F55" s="17">
        <f t="shared" si="2"/>
        <v>70489800</v>
      </c>
      <c r="G55" s="21"/>
      <c r="H55" s="17">
        <f t="shared" si="3"/>
        <v>70489800</v>
      </c>
    </row>
    <row r="56" spans="1:8" ht="29.25" customHeight="1">
      <c r="A56" s="26"/>
      <c r="B56" s="15">
        <v>600</v>
      </c>
      <c r="C56" s="30" t="s">
        <v>70</v>
      </c>
      <c r="D56" s="21">
        <v>70489800</v>
      </c>
      <c r="E56" s="21"/>
      <c r="F56" s="17">
        <f t="shared" si="2"/>
        <v>70489800</v>
      </c>
      <c r="G56" s="21"/>
      <c r="H56" s="17">
        <f t="shared" si="3"/>
        <v>70489800</v>
      </c>
    </row>
    <row r="57" spans="1:8" ht="39" customHeight="1">
      <c r="A57" s="26" t="s">
        <v>71</v>
      </c>
      <c r="B57" s="15"/>
      <c r="C57" s="31" t="s">
        <v>72</v>
      </c>
      <c r="D57" s="21">
        <f>D58</f>
        <v>1912900</v>
      </c>
      <c r="E57" s="21"/>
      <c r="F57" s="17">
        <f t="shared" si="2"/>
        <v>1912900</v>
      </c>
      <c r="G57" s="21"/>
      <c r="H57" s="17">
        <f t="shared" si="3"/>
        <v>1912900</v>
      </c>
    </row>
    <row r="58" spans="1:8" ht="38.25" customHeight="1">
      <c r="A58" s="26" t="s">
        <v>73</v>
      </c>
      <c r="B58" s="15"/>
      <c r="C58" s="31" t="s">
        <v>74</v>
      </c>
      <c r="D58" s="21">
        <f>D59+D60</f>
        <v>1912900</v>
      </c>
      <c r="E58" s="21"/>
      <c r="F58" s="17">
        <f t="shared" si="2"/>
        <v>1912900</v>
      </c>
      <c r="G58" s="21"/>
      <c r="H58" s="17">
        <f t="shared" si="3"/>
        <v>1912900</v>
      </c>
    </row>
    <row r="59" spans="1:8" ht="50.25" customHeight="1">
      <c r="A59" s="26"/>
      <c r="B59" s="26">
        <v>100</v>
      </c>
      <c r="C59" s="30" t="s">
        <v>75</v>
      </c>
      <c r="D59" s="21">
        <v>56000</v>
      </c>
      <c r="E59" s="21"/>
      <c r="F59" s="17">
        <f t="shared" si="2"/>
        <v>56000</v>
      </c>
      <c r="G59" s="21"/>
      <c r="H59" s="17">
        <f t="shared" si="3"/>
        <v>56000</v>
      </c>
    </row>
    <row r="60" spans="1:8" ht="25.5" customHeight="1">
      <c r="A60" s="26"/>
      <c r="B60" s="32">
        <v>600</v>
      </c>
      <c r="C60" s="30" t="s">
        <v>70</v>
      </c>
      <c r="D60" s="21">
        <v>1856900</v>
      </c>
      <c r="E60" s="21"/>
      <c r="F60" s="17">
        <f t="shared" si="2"/>
        <v>1856900</v>
      </c>
      <c r="G60" s="21"/>
      <c r="H60" s="17">
        <f t="shared" si="3"/>
        <v>1856900</v>
      </c>
    </row>
    <row r="61" spans="1:8" ht="27.75" customHeight="1">
      <c r="A61" s="26" t="s">
        <v>76</v>
      </c>
      <c r="B61" s="15"/>
      <c r="C61" s="30" t="s">
        <v>77</v>
      </c>
      <c r="D61" s="21">
        <f>D62</f>
        <v>437200</v>
      </c>
      <c r="E61" s="21"/>
      <c r="F61" s="17">
        <f t="shared" si="2"/>
        <v>437200</v>
      </c>
      <c r="G61" s="21"/>
      <c r="H61" s="17">
        <f t="shared" si="3"/>
        <v>437200</v>
      </c>
    </row>
    <row r="62" spans="1:8" ht="27" customHeight="1">
      <c r="A62" s="26" t="s">
        <v>78</v>
      </c>
      <c r="B62" s="15"/>
      <c r="C62" s="30" t="s">
        <v>79</v>
      </c>
      <c r="D62" s="21">
        <f>D63+D64</f>
        <v>437200</v>
      </c>
      <c r="E62" s="21"/>
      <c r="F62" s="17">
        <f t="shared" si="2"/>
        <v>437200</v>
      </c>
      <c r="G62" s="21"/>
      <c r="H62" s="17">
        <f t="shared" si="3"/>
        <v>437200</v>
      </c>
    </row>
    <row r="63" spans="1:8" ht="49.5" customHeight="1">
      <c r="A63" s="26"/>
      <c r="B63" s="15">
        <v>100</v>
      </c>
      <c r="C63" s="30" t="s">
        <v>75</v>
      </c>
      <c r="D63" s="21">
        <v>6200</v>
      </c>
      <c r="E63" s="21"/>
      <c r="F63" s="17">
        <f t="shared" si="2"/>
        <v>6200</v>
      </c>
      <c r="G63" s="21"/>
      <c r="H63" s="17">
        <f t="shared" si="3"/>
        <v>6200</v>
      </c>
    </row>
    <row r="64" spans="1:8" ht="25.5" customHeight="1">
      <c r="A64" s="26"/>
      <c r="B64" s="15">
        <v>600</v>
      </c>
      <c r="C64" s="30" t="s">
        <v>70</v>
      </c>
      <c r="D64" s="21">
        <v>431000</v>
      </c>
      <c r="E64" s="21"/>
      <c r="F64" s="17">
        <f t="shared" si="2"/>
        <v>431000</v>
      </c>
      <c r="G64" s="21"/>
      <c r="H64" s="17">
        <f t="shared" si="3"/>
        <v>431000</v>
      </c>
    </row>
    <row r="65" spans="1:8" ht="7.5" customHeight="1" hidden="1">
      <c r="A65" s="26" t="s">
        <v>80</v>
      </c>
      <c r="B65" s="32"/>
      <c r="C65" s="30" t="s">
        <v>81</v>
      </c>
      <c r="D65" s="21"/>
      <c r="F65" s="17">
        <f t="shared" si="2"/>
        <v>0</v>
      </c>
      <c r="H65" s="17">
        <f t="shared" si="3"/>
        <v>0</v>
      </c>
    </row>
    <row r="66" spans="1:8" ht="12.75" customHeight="1" hidden="1">
      <c r="A66" s="26" t="s">
        <v>82</v>
      </c>
      <c r="B66" s="32"/>
      <c r="C66" s="30" t="s">
        <v>83</v>
      </c>
      <c r="D66" s="21"/>
      <c r="F66" s="17">
        <f t="shared" si="2"/>
        <v>0</v>
      </c>
      <c r="H66" s="17">
        <f t="shared" si="3"/>
        <v>0</v>
      </c>
    </row>
    <row r="67" spans="1:8" ht="28.5" customHeight="1" hidden="1">
      <c r="A67" s="26"/>
      <c r="B67" s="15">
        <v>600</v>
      </c>
      <c r="C67" s="30" t="s">
        <v>70</v>
      </c>
      <c r="D67" s="21"/>
      <c r="F67" s="17">
        <f t="shared" si="2"/>
        <v>0</v>
      </c>
      <c r="H67" s="17">
        <f t="shared" si="3"/>
        <v>0</v>
      </c>
    </row>
    <row r="68" spans="1:8" ht="27.75" customHeight="1" hidden="1">
      <c r="A68" s="26" t="s">
        <v>84</v>
      </c>
      <c r="B68" s="15"/>
      <c r="C68" s="30" t="s">
        <v>85</v>
      </c>
      <c r="D68" s="21"/>
      <c r="F68" s="17">
        <f t="shared" si="2"/>
        <v>0</v>
      </c>
      <c r="H68" s="17">
        <f t="shared" si="3"/>
        <v>0</v>
      </c>
    </row>
    <row r="69" spans="1:8" ht="27.75" customHeight="1" hidden="1">
      <c r="A69" s="26" t="s">
        <v>86</v>
      </c>
      <c r="B69" s="15"/>
      <c r="C69" s="30" t="s">
        <v>87</v>
      </c>
      <c r="D69" s="21"/>
      <c r="F69" s="17">
        <f t="shared" si="2"/>
        <v>0</v>
      </c>
      <c r="H69" s="17">
        <f t="shared" si="3"/>
        <v>0</v>
      </c>
    </row>
    <row r="70" spans="1:8" ht="27.75" customHeight="1" hidden="1">
      <c r="A70" s="26"/>
      <c r="B70" s="15">
        <v>600</v>
      </c>
      <c r="C70" s="30" t="s">
        <v>70</v>
      </c>
      <c r="D70" s="21"/>
      <c r="F70" s="17">
        <f t="shared" si="2"/>
        <v>0</v>
      </c>
      <c r="H70" s="17">
        <f t="shared" si="3"/>
        <v>0</v>
      </c>
    </row>
    <row r="71" spans="1:8" ht="19.5" customHeight="1" hidden="1">
      <c r="A71" s="26" t="s">
        <v>88</v>
      </c>
      <c r="B71" s="15"/>
      <c r="C71" s="30" t="s">
        <v>89</v>
      </c>
      <c r="D71" s="21">
        <f>D72</f>
        <v>0</v>
      </c>
      <c r="F71" s="17">
        <f t="shared" si="2"/>
        <v>0</v>
      </c>
      <c r="H71" s="17">
        <f t="shared" si="3"/>
        <v>0</v>
      </c>
    </row>
    <row r="72" spans="1:8" ht="15.75" customHeight="1" hidden="1">
      <c r="A72" s="26" t="s">
        <v>90</v>
      </c>
      <c r="B72" s="15"/>
      <c r="C72" s="30" t="s">
        <v>91</v>
      </c>
      <c r="D72" s="21">
        <f>D73</f>
        <v>0</v>
      </c>
      <c r="F72" s="17">
        <f t="shared" si="2"/>
        <v>0</v>
      </c>
      <c r="H72" s="17">
        <f t="shared" si="3"/>
        <v>0</v>
      </c>
    </row>
    <row r="73" spans="1:8" ht="32.25" customHeight="1" hidden="1">
      <c r="A73" s="26"/>
      <c r="B73" s="33" t="s">
        <v>92</v>
      </c>
      <c r="C73" s="34" t="s">
        <v>93</v>
      </c>
      <c r="D73" s="21">
        <v>0</v>
      </c>
      <c r="F73" s="17">
        <f t="shared" si="2"/>
        <v>0</v>
      </c>
      <c r="H73" s="17">
        <f t="shared" si="3"/>
        <v>0</v>
      </c>
    </row>
    <row r="74" spans="1:8" ht="27.75" customHeight="1">
      <c r="A74" s="26" t="s">
        <v>80</v>
      </c>
      <c r="B74" s="15"/>
      <c r="C74" s="30" t="s">
        <v>94</v>
      </c>
      <c r="D74" s="21">
        <f>D75</f>
        <v>30500</v>
      </c>
      <c r="E74" s="21">
        <f>E75</f>
        <v>-19.5</v>
      </c>
      <c r="F74" s="17">
        <f t="shared" si="2"/>
        <v>30480.5</v>
      </c>
      <c r="G74" s="21">
        <f>G75</f>
        <v>0</v>
      </c>
      <c r="H74" s="17">
        <f t="shared" si="3"/>
        <v>30480.5</v>
      </c>
    </row>
    <row r="75" spans="1:8" ht="27.75" customHeight="1">
      <c r="A75" s="26" t="s">
        <v>95</v>
      </c>
      <c r="B75" s="15"/>
      <c r="C75" s="30" t="s">
        <v>96</v>
      </c>
      <c r="D75" s="21">
        <f>D76</f>
        <v>30500</v>
      </c>
      <c r="E75" s="21">
        <f>E76</f>
        <v>-19.5</v>
      </c>
      <c r="F75" s="17">
        <f t="shared" si="2"/>
        <v>30480.5</v>
      </c>
      <c r="G75" s="21">
        <f>G76</f>
        <v>0</v>
      </c>
      <c r="H75" s="17">
        <f t="shared" si="3"/>
        <v>30480.5</v>
      </c>
    </row>
    <row r="76" spans="1:8" ht="27" customHeight="1">
      <c r="A76" s="26"/>
      <c r="B76" s="33" t="s">
        <v>92</v>
      </c>
      <c r="C76" s="22" t="s">
        <v>21</v>
      </c>
      <c r="D76" s="21">
        <v>30500</v>
      </c>
      <c r="E76" s="21">
        <v>-19.5</v>
      </c>
      <c r="F76" s="17">
        <f t="shared" si="2"/>
        <v>30480.5</v>
      </c>
      <c r="G76" s="21"/>
      <c r="H76" s="17">
        <f t="shared" si="3"/>
        <v>30480.5</v>
      </c>
    </row>
    <row r="77" spans="1:8" ht="12.75" customHeight="1">
      <c r="A77" s="27" t="s">
        <v>97</v>
      </c>
      <c r="B77" s="15"/>
      <c r="C77" s="28" t="s">
        <v>98</v>
      </c>
      <c r="D77" s="29">
        <f>D78+D81+D84+D89+D93+D99+D106+D118+D121+D124+D131+D134+D137+D140+D143+D146</f>
        <v>259261352.53</v>
      </c>
      <c r="E77" s="29">
        <f>E78+E81+E84+E89+E93+E99+E106+E118+E121+E124+E131+E134+E137+E140+E143+E146</f>
        <v>-3000000</v>
      </c>
      <c r="F77" s="29">
        <f>F78+F81+F84+F89+F93+F99+F106+F118+F121+F124+F131+F134+F137+F140+F143+F146</f>
        <v>256261352.53</v>
      </c>
      <c r="G77" s="29">
        <f>G78+G81+G84+G89+G93+G99+G106+G118+G121+G124+G131+G134+G137+G140+G143+G146</f>
        <v>0</v>
      </c>
      <c r="H77" s="29">
        <f>H78+H81+H84+H89+H93+H99+H106+H118+H121+H124+H131+H134+H137+H140+H143+H146</f>
        <v>256261352.53</v>
      </c>
    </row>
    <row r="78" spans="1:8" ht="25.5" customHeight="1">
      <c r="A78" s="15" t="s">
        <v>99</v>
      </c>
      <c r="B78" s="15"/>
      <c r="C78" s="31" t="s">
        <v>100</v>
      </c>
      <c r="D78" s="35">
        <f aca="true" t="shared" si="4" ref="D78:H79">D79</f>
        <v>51883749.47</v>
      </c>
      <c r="E78" s="35">
        <f t="shared" si="4"/>
        <v>-3000000</v>
      </c>
      <c r="F78" s="35">
        <f t="shared" si="4"/>
        <v>48883749.47</v>
      </c>
      <c r="G78" s="35">
        <f t="shared" si="4"/>
        <v>0</v>
      </c>
      <c r="H78" s="35">
        <f t="shared" si="4"/>
        <v>48883749.47</v>
      </c>
    </row>
    <row r="79" spans="1:8" ht="12.75" customHeight="1">
      <c r="A79" s="15" t="s">
        <v>101</v>
      </c>
      <c r="B79" s="15"/>
      <c r="C79" s="31" t="s">
        <v>102</v>
      </c>
      <c r="D79" s="35">
        <f t="shared" si="4"/>
        <v>51883749.47</v>
      </c>
      <c r="E79" s="35">
        <f t="shared" si="4"/>
        <v>-3000000</v>
      </c>
      <c r="F79" s="35">
        <f t="shared" si="4"/>
        <v>48883749.47</v>
      </c>
      <c r="G79" s="35">
        <f t="shared" si="4"/>
        <v>0</v>
      </c>
      <c r="H79" s="35">
        <f t="shared" si="4"/>
        <v>48883749.47</v>
      </c>
    </row>
    <row r="80" spans="1:8" ht="25.5" customHeight="1">
      <c r="A80" s="15"/>
      <c r="B80" s="15">
        <v>600</v>
      </c>
      <c r="C80" s="30" t="s">
        <v>70</v>
      </c>
      <c r="D80" s="35">
        <v>51883749.47</v>
      </c>
      <c r="E80" s="35">
        <v>-3000000</v>
      </c>
      <c r="F80" s="35">
        <f>D80+E80</f>
        <v>48883749.47</v>
      </c>
      <c r="G80" s="35"/>
      <c r="H80" s="35">
        <f>F80+G80</f>
        <v>48883749.47</v>
      </c>
    </row>
    <row r="81" spans="1:8" ht="85.5" customHeight="1">
      <c r="A81" s="15" t="s">
        <v>103</v>
      </c>
      <c r="B81" s="15"/>
      <c r="C81" s="31" t="s">
        <v>104</v>
      </c>
      <c r="D81" s="21">
        <f>D82</f>
        <v>141304700</v>
      </c>
      <c r="E81" s="21"/>
      <c r="F81" s="21">
        <f>F82</f>
        <v>141304700</v>
      </c>
      <c r="G81" s="21"/>
      <c r="H81" s="21">
        <f>H82</f>
        <v>141304700</v>
      </c>
    </row>
    <row r="82" spans="1:8" ht="46.5" customHeight="1">
      <c r="A82" s="15" t="s">
        <v>105</v>
      </c>
      <c r="B82" s="15"/>
      <c r="C82" s="30" t="s">
        <v>106</v>
      </c>
      <c r="D82" s="21">
        <f>D83</f>
        <v>141304700</v>
      </c>
      <c r="E82" s="21"/>
      <c r="F82" s="21">
        <f>F83</f>
        <v>141304700</v>
      </c>
      <c r="G82" s="21"/>
      <c r="H82" s="21">
        <f>H83</f>
        <v>141304700</v>
      </c>
    </row>
    <row r="83" spans="1:8" ht="31.5" customHeight="1">
      <c r="A83" s="15"/>
      <c r="B83" s="15">
        <v>600</v>
      </c>
      <c r="C83" s="30" t="s">
        <v>70</v>
      </c>
      <c r="D83" s="21">
        <v>141304700</v>
      </c>
      <c r="E83" s="21"/>
      <c r="F83" s="21">
        <v>141304700</v>
      </c>
      <c r="G83" s="21"/>
      <c r="H83" s="21">
        <v>141304700</v>
      </c>
    </row>
    <row r="84" spans="1:8" ht="40.5" customHeight="1">
      <c r="A84" s="15" t="s">
        <v>107</v>
      </c>
      <c r="B84" s="15"/>
      <c r="C84" s="30" t="s">
        <v>108</v>
      </c>
      <c r="D84" s="21">
        <f>D85+D87</f>
        <v>18459800</v>
      </c>
      <c r="E84" s="21"/>
      <c r="F84" s="21">
        <f>F85+F87</f>
        <v>18459800</v>
      </c>
      <c r="G84" s="21"/>
      <c r="H84" s="21">
        <f>H85+H87</f>
        <v>18459800</v>
      </c>
    </row>
    <row r="85" spans="1:8" ht="27" customHeight="1" hidden="1">
      <c r="A85" s="15" t="s">
        <v>109</v>
      </c>
      <c r="B85" s="15"/>
      <c r="C85" s="31" t="s">
        <v>110</v>
      </c>
      <c r="D85" s="21">
        <f>D86</f>
        <v>0</v>
      </c>
      <c r="F85" s="21">
        <f>F86</f>
        <v>0</v>
      </c>
      <c r="H85" s="21">
        <f>H86</f>
        <v>0</v>
      </c>
    </row>
    <row r="86" spans="1:8" ht="24.75" customHeight="1" hidden="1">
      <c r="A86" s="15"/>
      <c r="B86" s="15">
        <v>600</v>
      </c>
      <c r="C86" s="30" t="s">
        <v>70</v>
      </c>
      <c r="D86" s="21"/>
      <c r="F86" s="21"/>
      <c r="H86" s="21"/>
    </row>
    <row r="87" spans="1:8" ht="26.25" customHeight="1">
      <c r="A87" s="15" t="s">
        <v>111</v>
      </c>
      <c r="B87" s="15"/>
      <c r="C87" s="30" t="s">
        <v>112</v>
      </c>
      <c r="D87" s="21">
        <f>D88</f>
        <v>18459800</v>
      </c>
      <c r="E87" s="21"/>
      <c r="F87" s="21">
        <f>F88</f>
        <v>18459800</v>
      </c>
      <c r="G87" s="21"/>
      <c r="H87" s="21">
        <f>H88</f>
        <v>18459800</v>
      </c>
    </row>
    <row r="88" spans="1:8" ht="24.75" customHeight="1">
      <c r="A88" s="15"/>
      <c r="B88" s="15">
        <v>600</v>
      </c>
      <c r="C88" s="30" t="s">
        <v>70</v>
      </c>
      <c r="D88" s="21">
        <v>18459800</v>
      </c>
      <c r="E88" s="21"/>
      <c r="F88" s="21">
        <v>18459800</v>
      </c>
      <c r="G88" s="21"/>
      <c r="H88" s="21">
        <v>18459800</v>
      </c>
    </row>
    <row r="89" spans="1:8" ht="26.25" customHeight="1">
      <c r="A89" s="15" t="s">
        <v>113</v>
      </c>
      <c r="B89" s="15"/>
      <c r="C89" s="31" t="s">
        <v>114</v>
      </c>
      <c r="D89" s="21">
        <f>D90</f>
        <v>5709300</v>
      </c>
      <c r="E89" s="21"/>
      <c r="F89" s="21">
        <f>F90</f>
        <v>5709300</v>
      </c>
      <c r="G89" s="21"/>
      <c r="H89" s="21">
        <f>H90</f>
        <v>5709300</v>
      </c>
    </row>
    <row r="90" spans="1:8" ht="24" customHeight="1">
      <c r="A90" s="15" t="s">
        <v>115</v>
      </c>
      <c r="B90" s="15"/>
      <c r="C90" s="31" t="s">
        <v>116</v>
      </c>
      <c r="D90" s="21">
        <f>D91+D92</f>
        <v>5709300</v>
      </c>
      <c r="E90" s="21"/>
      <c r="F90" s="21">
        <f>F91+F92</f>
        <v>5709300</v>
      </c>
      <c r="G90" s="21"/>
      <c r="H90" s="21">
        <f>H91+H92</f>
        <v>5709300</v>
      </c>
    </row>
    <row r="91" spans="1:8" ht="20.25" customHeight="1" hidden="1">
      <c r="A91" s="15"/>
      <c r="B91" s="15">
        <v>300</v>
      </c>
      <c r="C91" s="30" t="s">
        <v>117</v>
      </c>
      <c r="D91" s="21">
        <v>0</v>
      </c>
      <c r="F91" s="21">
        <v>0</v>
      </c>
      <c r="H91" s="21">
        <v>0</v>
      </c>
    </row>
    <row r="92" spans="1:8" ht="29.25" customHeight="1">
      <c r="A92" s="15"/>
      <c r="B92" s="15">
        <v>600</v>
      </c>
      <c r="C92" s="30" t="s">
        <v>70</v>
      </c>
      <c r="D92" s="21">
        <v>5709300</v>
      </c>
      <c r="E92" s="21"/>
      <c r="F92" s="21">
        <v>5709300</v>
      </c>
      <c r="G92" s="21"/>
      <c r="H92" s="21">
        <v>5709300</v>
      </c>
    </row>
    <row r="93" spans="1:8" ht="27.75" customHeight="1">
      <c r="A93" s="15" t="s">
        <v>118</v>
      </c>
      <c r="B93" s="15"/>
      <c r="C93" s="30" t="s">
        <v>119</v>
      </c>
      <c r="D93" s="21">
        <f>D94</f>
        <v>3861600</v>
      </c>
      <c r="E93" s="21"/>
      <c r="F93" s="21">
        <f>F94</f>
        <v>3861600</v>
      </c>
      <c r="G93" s="21"/>
      <c r="H93" s="21">
        <f>H94</f>
        <v>3861600</v>
      </c>
    </row>
    <row r="94" spans="1:8" ht="27" customHeight="1">
      <c r="A94" s="15" t="s">
        <v>120</v>
      </c>
      <c r="B94" s="15"/>
      <c r="C94" s="30" t="s">
        <v>79</v>
      </c>
      <c r="D94" s="21">
        <f>D95+D96+D97+D98</f>
        <v>3861600</v>
      </c>
      <c r="E94" s="21"/>
      <c r="F94" s="21">
        <f>F95+F96+F97+F98</f>
        <v>3861600</v>
      </c>
      <c r="G94" s="21"/>
      <c r="H94" s="21">
        <f>H95+H96+H97+H98</f>
        <v>3861600</v>
      </c>
    </row>
    <row r="95" spans="1:8" ht="53.25" customHeight="1">
      <c r="A95" s="15"/>
      <c r="B95" s="15">
        <v>100</v>
      </c>
      <c r="C95" s="30" t="s">
        <v>75</v>
      </c>
      <c r="D95" s="21">
        <v>51300</v>
      </c>
      <c r="E95" s="21"/>
      <c r="F95" s="21">
        <v>51300</v>
      </c>
      <c r="G95" s="21"/>
      <c r="H95" s="21">
        <v>51300</v>
      </c>
    </row>
    <row r="96" spans="1:8" ht="25.5" customHeight="1">
      <c r="A96" s="15"/>
      <c r="B96" s="36" t="s">
        <v>92</v>
      </c>
      <c r="C96" s="22" t="s">
        <v>21</v>
      </c>
      <c r="D96" s="21">
        <v>3800</v>
      </c>
      <c r="E96" s="21"/>
      <c r="F96" s="21">
        <v>3800</v>
      </c>
      <c r="G96" s="21"/>
      <c r="H96" s="21">
        <v>3800</v>
      </c>
    </row>
    <row r="97" spans="1:8" ht="12.75" customHeight="1">
      <c r="A97" s="15"/>
      <c r="B97" s="15">
        <v>300</v>
      </c>
      <c r="C97" s="30" t="s">
        <v>117</v>
      </c>
      <c r="D97" s="21">
        <v>250000</v>
      </c>
      <c r="E97" s="21"/>
      <c r="F97" s="21">
        <v>250000</v>
      </c>
      <c r="G97" s="21"/>
      <c r="H97" s="21">
        <v>250000</v>
      </c>
    </row>
    <row r="98" spans="1:8" ht="25.5" customHeight="1">
      <c r="A98" s="15"/>
      <c r="B98" s="15">
        <v>600</v>
      </c>
      <c r="C98" s="30" t="s">
        <v>70</v>
      </c>
      <c r="D98" s="21">
        <v>3556500</v>
      </c>
      <c r="E98" s="21"/>
      <c r="F98" s="21">
        <v>3556500</v>
      </c>
      <c r="G98" s="21"/>
      <c r="H98" s="21">
        <v>3556500</v>
      </c>
    </row>
    <row r="99" spans="1:8" ht="66.75" customHeight="1">
      <c r="A99" s="15" t="s">
        <v>121</v>
      </c>
      <c r="B99" s="15"/>
      <c r="C99" s="31" t="s">
        <v>122</v>
      </c>
      <c r="D99" s="21">
        <f>D103</f>
        <v>7112100</v>
      </c>
      <c r="E99" s="21"/>
      <c r="F99" s="21">
        <f>F103</f>
        <v>7112100</v>
      </c>
      <c r="G99" s="21"/>
      <c r="H99" s="21">
        <f>H103</f>
        <v>7112100</v>
      </c>
    </row>
    <row r="100" spans="1:8" ht="67.5" customHeight="1" hidden="1">
      <c r="A100" s="15" t="s">
        <v>123</v>
      </c>
      <c r="B100" s="15"/>
      <c r="C100" s="31" t="s">
        <v>124</v>
      </c>
      <c r="D100" s="21">
        <f>D101+D102</f>
        <v>5963500</v>
      </c>
      <c r="F100" s="21">
        <f>F101+F102</f>
        <v>5963500</v>
      </c>
      <c r="H100" s="21">
        <f>H101+H102</f>
        <v>5963500</v>
      </c>
    </row>
    <row r="101" spans="1:8" ht="12.75" customHeight="1" hidden="1">
      <c r="A101" s="15"/>
      <c r="B101" s="15">
        <v>300</v>
      </c>
      <c r="C101" s="30" t="s">
        <v>125</v>
      </c>
      <c r="D101" s="21">
        <v>2179600</v>
      </c>
      <c r="F101" s="21">
        <v>2179600</v>
      </c>
      <c r="H101" s="21">
        <v>2179600</v>
      </c>
    </row>
    <row r="102" spans="1:8" ht="25.5" customHeight="1" hidden="1">
      <c r="A102" s="15"/>
      <c r="B102" s="32">
        <v>600</v>
      </c>
      <c r="C102" s="30" t="s">
        <v>70</v>
      </c>
      <c r="D102" s="21">
        <v>3783900</v>
      </c>
      <c r="F102" s="21">
        <v>3783900</v>
      </c>
      <c r="H102" s="21">
        <v>3783900</v>
      </c>
    </row>
    <row r="103" spans="1:8" ht="63.75" customHeight="1">
      <c r="A103" s="15" t="s">
        <v>126</v>
      </c>
      <c r="B103" s="15"/>
      <c r="C103" s="31" t="s">
        <v>124</v>
      </c>
      <c r="D103" s="21">
        <f>D104+D105</f>
        <v>7112100</v>
      </c>
      <c r="E103" s="21"/>
      <c r="F103" s="21">
        <f>F104+F105</f>
        <v>7112100</v>
      </c>
      <c r="G103" s="21"/>
      <c r="H103" s="21">
        <f>H104+H105</f>
        <v>7112100</v>
      </c>
    </row>
    <row r="104" spans="1:8" ht="12.75" customHeight="1">
      <c r="A104" s="15"/>
      <c r="B104" s="15">
        <v>300</v>
      </c>
      <c r="C104" s="30" t="s">
        <v>125</v>
      </c>
      <c r="D104" s="21">
        <v>2412100</v>
      </c>
      <c r="E104" s="21"/>
      <c r="F104" s="21">
        <v>2412100</v>
      </c>
      <c r="G104" s="35">
        <v>664500</v>
      </c>
      <c r="H104" s="21">
        <f>F104+G104</f>
        <v>3076600</v>
      </c>
    </row>
    <row r="105" spans="1:8" ht="25.5" customHeight="1">
      <c r="A105" s="15"/>
      <c r="B105" s="32">
        <v>600</v>
      </c>
      <c r="C105" s="30" t="s">
        <v>70</v>
      </c>
      <c r="D105" s="21">
        <v>4700000</v>
      </c>
      <c r="E105" s="21"/>
      <c r="F105" s="21">
        <v>4700000</v>
      </c>
      <c r="G105" s="35">
        <v>-664500</v>
      </c>
      <c r="H105" s="21">
        <f>F105+G105</f>
        <v>4035500</v>
      </c>
    </row>
    <row r="106" spans="1:8" ht="38.25" customHeight="1">
      <c r="A106" s="15" t="s">
        <v>127</v>
      </c>
      <c r="B106" s="15"/>
      <c r="C106" s="30" t="s">
        <v>128</v>
      </c>
      <c r="D106" s="21">
        <f>D113</f>
        <v>330400</v>
      </c>
      <c r="E106" s="21"/>
      <c r="F106" s="21">
        <f>F113</f>
        <v>330400</v>
      </c>
      <c r="G106" s="21"/>
      <c r="H106" s="21">
        <f>H113</f>
        <v>330400</v>
      </c>
    </row>
    <row r="107" spans="1:8" ht="25.5" customHeight="1" hidden="1">
      <c r="A107" s="15" t="s">
        <v>129</v>
      </c>
      <c r="B107" s="15"/>
      <c r="C107" s="30" t="s">
        <v>130</v>
      </c>
      <c r="D107" s="21">
        <f>D108</f>
        <v>127500</v>
      </c>
      <c r="F107" s="21">
        <f>F108</f>
        <v>127500</v>
      </c>
      <c r="H107" s="21">
        <f>H108</f>
        <v>127500</v>
      </c>
    </row>
    <row r="108" spans="1:8" ht="25.5" customHeight="1" hidden="1">
      <c r="A108" s="15"/>
      <c r="B108" s="15">
        <v>600</v>
      </c>
      <c r="C108" s="30" t="s">
        <v>70</v>
      </c>
      <c r="D108" s="21">
        <v>127500</v>
      </c>
      <c r="F108" s="21">
        <v>127500</v>
      </c>
      <c r="H108" s="21">
        <v>127500</v>
      </c>
    </row>
    <row r="109" spans="1:8" ht="38.25" customHeight="1" hidden="1">
      <c r="A109" s="15" t="s">
        <v>131</v>
      </c>
      <c r="B109" s="15"/>
      <c r="C109" s="30" t="s">
        <v>132</v>
      </c>
      <c r="D109" s="21">
        <v>0</v>
      </c>
      <c r="F109" s="21">
        <v>0</v>
      </c>
      <c r="H109" s="21">
        <v>0</v>
      </c>
    </row>
    <row r="110" spans="1:8" ht="25.5" customHeight="1" hidden="1">
      <c r="A110" s="15"/>
      <c r="B110" s="15">
        <v>600</v>
      </c>
      <c r="C110" s="30" t="s">
        <v>70</v>
      </c>
      <c r="D110" s="21">
        <v>0</v>
      </c>
      <c r="F110" s="21">
        <v>0</v>
      </c>
      <c r="H110" s="21">
        <v>0</v>
      </c>
    </row>
    <row r="111" spans="1:8" ht="38.25" customHeight="1" hidden="1">
      <c r="A111" s="15" t="s">
        <v>133</v>
      </c>
      <c r="B111" s="15"/>
      <c r="C111" s="30" t="s">
        <v>132</v>
      </c>
      <c r="D111" s="21">
        <f>D112</f>
        <v>170000</v>
      </c>
      <c r="F111" s="21">
        <f>F112</f>
        <v>170000</v>
      </c>
      <c r="H111" s="21">
        <f>H112</f>
        <v>170000</v>
      </c>
    </row>
    <row r="112" spans="1:8" ht="25.5" customHeight="1" hidden="1">
      <c r="A112" s="15"/>
      <c r="B112" s="15">
        <v>600</v>
      </c>
      <c r="C112" s="30" t="s">
        <v>70</v>
      </c>
      <c r="D112" s="21">
        <v>170000</v>
      </c>
      <c r="F112" s="21">
        <v>170000</v>
      </c>
      <c r="H112" s="21">
        <v>170000</v>
      </c>
    </row>
    <row r="113" spans="1:8" ht="25.5" customHeight="1">
      <c r="A113" s="15" t="s">
        <v>134</v>
      </c>
      <c r="B113" s="15"/>
      <c r="C113" s="30" t="s">
        <v>130</v>
      </c>
      <c r="D113" s="21">
        <f>D114</f>
        <v>330400</v>
      </c>
      <c r="E113" s="21"/>
      <c r="F113" s="21">
        <f>F114</f>
        <v>330400</v>
      </c>
      <c r="G113" s="21"/>
      <c r="H113" s="21">
        <f>H114</f>
        <v>330400</v>
      </c>
    </row>
    <row r="114" spans="1:8" ht="25.5" customHeight="1">
      <c r="A114" s="15"/>
      <c r="B114" s="15">
        <v>600</v>
      </c>
      <c r="C114" s="30" t="s">
        <v>70</v>
      </c>
      <c r="D114" s="21">
        <f>D116+D117</f>
        <v>330400</v>
      </c>
      <c r="E114" s="21"/>
      <c r="F114" s="21">
        <f>F116+F117</f>
        <v>330400</v>
      </c>
      <c r="G114" s="21"/>
      <c r="H114" s="21">
        <f>H116+H117</f>
        <v>330400</v>
      </c>
    </row>
    <row r="115" spans="1:8" ht="12.75" customHeight="1">
      <c r="A115" s="15"/>
      <c r="B115" s="15"/>
      <c r="C115" s="30" t="s">
        <v>135</v>
      </c>
      <c r="D115" s="21"/>
      <c r="E115" s="21"/>
      <c r="F115" s="21"/>
      <c r="G115" s="21"/>
      <c r="H115" s="21"/>
    </row>
    <row r="116" spans="1:8" ht="12.75" customHeight="1">
      <c r="A116" s="15"/>
      <c r="B116" s="15"/>
      <c r="C116" s="30" t="s">
        <v>136</v>
      </c>
      <c r="D116" s="21">
        <v>150400</v>
      </c>
      <c r="E116" s="21"/>
      <c r="F116" s="21">
        <v>150400</v>
      </c>
      <c r="G116" s="21"/>
      <c r="H116" s="21">
        <v>150400</v>
      </c>
    </row>
    <row r="117" spans="1:8" ht="16.5" customHeight="1">
      <c r="A117" s="15"/>
      <c r="B117" s="15"/>
      <c r="C117" s="30" t="s">
        <v>137</v>
      </c>
      <c r="D117" s="21">
        <v>180000</v>
      </c>
      <c r="E117" s="21"/>
      <c r="F117" s="21">
        <v>180000</v>
      </c>
      <c r="G117" s="21"/>
      <c r="H117" s="21">
        <v>180000</v>
      </c>
    </row>
    <row r="118" spans="1:8" ht="31.5" customHeight="1" hidden="1">
      <c r="A118" s="15" t="s">
        <v>138</v>
      </c>
      <c r="B118" s="15"/>
      <c r="C118" s="30" t="s">
        <v>139</v>
      </c>
      <c r="D118" s="21">
        <f>D119</f>
        <v>0</v>
      </c>
      <c r="F118" s="21">
        <f>F119</f>
        <v>0</v>
      </c>
      <c r="H118" s="21">
        <f>H119</f>
        <v>0</v>
      </c>
    </row>
    <row r="119" spans="1:8" ht="53.25" customHeight="1" hidden="1">
      <c r="A119" s="15" t="s">
        <v>140</v>
      </c>
      <c r="B119" s="15"/>
      <c r="C119" s="30" t="s">
        <v>141</v>
      </c>
      <c r="D119" s="21">
        <f>D120</f>
        <v>0</v>
      </c>
      <c r="F119" s="21">
        <f>F120</f>
        <v>0</v>
      </c>
      <c r="H119" s="21">
        <f>H120</f>
        <v>0</v>
      </c>
    </row>
    <row r="120" spans="1:8" ht="30.75" customHeight="1" hidden="1">
      <c r="A120" s="15"/>
      <c r="B120" s="15">
        <v>600</v>
      </c>
      <c r="C120" s="30" t="s">
        <v>70</v>
      </c>
      <c r="D120" s="21">
        <v>0</v>
      </c>
      <c r="F120" s="21">
        <v>0</v>
      </c>
      <c r="H120" s="21">
        <v>0</v>
      </c>
    </row>
    <row r="121" spans="1:8" ht="15.75" customHeight="1">
      <c r="A121" s="15" t="s">
        <v>142</v>
      </c>
      <c r="B121" s="15"/>
      <c r="C121" s="30" t="s">
        <v>143</v>
      </c>
      <c r="D121" s="21">
        <f>D122</f>
        <v>200000</v>
      </c>
      <c r="E121" s="21"/>
      <c r="F121" s="21">
        <f>F122</f>
        <v>200000</v>
      </c>
      <c r="G121" s="21"/>
      <c r="H121" s="21">
        <f>H122</f>
        <v>200000</v>
      </c>
    </row>
    <row r="122" spans="1:8" ht="12.75" customHeight="1">
      <c r="A122" s="15" t="s">
        <v>144</v>
      </c>
      <c r="B122" s="15"/>
      <c r="C122" s="30" t="s">
        <v>145</v>
      </c>
      <c r="D122" s="21">
        <f>D123</f>
        <v>200000</v>
      </c>
      <c r="E122" s="21"/>
      <c r="F122" s="21">
        <f>F123</f>
        <v>200000</v>
      </c>
      <c r="G122" s="21"/>
      <c r="H122" s="21">
        <f>H123</f>
        <v>200000</v>
      </c>
    </row>
    <row r="123" spans="1:8" ht="25.5" customHeight="1">
      <c r="A123" s="15"/>
      <c r="B123" s="15">
        <v>600</v>
      </c>
      <c r="C123" s="30" t="s">
        <v>70</v>
      </c>
      <c r="D123" s="21">
        <v>200000</v>
      </c>
      <c r="E123" s="21"/>
      <c r="F123" s="21">
        <v>200000</v>
      </c>
      <c r="G123" s="21"/>
      <c r="H123" s="21">
        <v>200000</v>
      </c>
    </row>
    <row r="124" spans="1:8" ht="51" customHeight="1">
      <c r="A124" s="15" t="s">
        <v>146</v>
      </c>
      <c r="B124" s="15"/>
      <c r="C124" s="30" t="s">
        <v>147</v>
      </c>
      <c r="D124" s="21">
        <f>D125</f>
        <v>1104437.06</v>
      </c>
      <c r="E124" s="21"/>
      <c r="F124" s="21">
        <f>F125</f>
        <v>1104437.06</v>
      </c>
      <c r="G124" s="21"/>
      <c r="H124" s="21">
        <f>H125</f>
        <v>1104437.06</v>
      </c>
    </row>
    <row r="125" spans="1:8" ht="46.5" customHeight="1">
      <c r="A125" s="15" t="s">
        <v>148</v>
      </c>
      <c r="B125" s="15"/>
      <c r="C125" s="30" t="s">
        <v>149</v>
      </c>
      <c r="D125" s="35">
        <f>D126</f>
        <v>1104437.06</v>
      </c>
      <c r="E125" s="35"/>
      <c r="F125" s="35">
        <f>F126</f>
        <v>1104437.06</v>
      </c>
      <c r="G125" s="35"/>
      <c r="H125" s="35">
        <f>H126</f>
        <v>1104437.06</v>
      </c>
    </row>
    <row r="126" spans="1:8" ht="25.5" customHeight="1">
      <c r="A126" s="15"/>
      <c r="B126" s="15">
        <v>600</v>
      </c>
      <c r="C126" s="30" t="s">
        <v>70</v>
      </c>
      <c r="D126" s="35">
        <f>D127+D130</f>
        <v>1104437.06</v>
      </c>
      <c r="E126" s="35"/>
      <c r="F126" s="35">
        <f>D126+E126</f>
        <v>1104437.06</v>
      </c>
      <c r="G126" s="35"/>
      <c r="H126" s="35">
        <f>F126+G126</f>
        <v>1104437.06</v>
      </c>
    </row>
    <row r="127" spans="1:8" ht="16.5" customHeight="1">
      <c r="A127" s="15"/>
      <c r="B127" s="15"/>
      <c r="C127" s="37" t="s">
        <v>150</v>
      </c>
      <c r="D127" s="35">
        <f>D128+D129</f>
        <v>1104437.04</v>
      </c>
      <c r="E127" s="35"/>
      <c r="F127" s="35">
        <f>D127+E127</f>
        <v>1104437.04</v>
      </c>
      <c r="G127" s="35"/>
      <c r="H127" s="35">
        <f>F127+G127</f>
        <v>1104437.04</v>
      </c>
    </row>
    <row r="128" spans="1:8" ht="12.75" customHeight="1">
      <c r="A128" s="15"/>
      <c r="B128" s="15"/>
      <c r="C128" s="30" t="s">
        <v>136</v>
      </c>
      <c r="D128" s="35">
        <v>828327.78</v>
      </c>
      <c r="E128" s="35"/>
      <c r="F128" s="35">
        <f>D128+E128</f>
        <v>828327.78</v>
      </c>
      <c r="G128" s="35"/>
      <c r="H128" s="35">
        <f>F128+G128</f>
        <v>828327.78</v>
      </c>
    </row>
    <row r="129" spans="1:8" ht="13.5" customHeight="1">
      <c r="A129" s="15"/>
      <c r="B129" s="15"/>
      <c r="C129" s="30" t="s">
        <v>137</v>
      </c>
      <c r="D129" s="35">
        <v>276109.26</v>
      </c>
      <c r="E129" s="35"/>
      <c r="F129" s="35">
        <f>D129+E129</f>
        <v>276109.26</v>
      </c>
      <c r="G129" s="35"/>
      <c r="H129" s="35">
        <f>F129+G129</f>
        <v>276109.26</v>
      </c>
    </row>
    <row r="130" spans="1:8" ht="15.75" customHeight="1">
      <c r="A130" s="15"/>
      <c r="B130" s="15"/>
      <c r="C130" s="30" t="s">
        <v>151</v>
      </c>
      <c r="D130" s="21">
        <v>0.02</v>
      </c>
      <c r="F130" s="35">
        <f>D130+E130</f>
        <v>0.02</v>
      </c>
      <c r="H130" s="35">
        <f>F130+G130</f>
        <v>0.02</v>
      </c>
    </row>
    <row r="131" spans="1:8" ht="22.5" customHeight="1" hidden="1">
      <c r="A131" s="15" t="s">
        <v>152</v>
      </c>
      <c r="B131" s="15"/>
      <c r="C131" s="38" t="s">
        <v>153</v>
      </c>
      <c r="D131" s="21">
        <f>D132</f>
        <v>0</v>
      </c>
      <c r="F131" s="21">
        <f>F132</f>
        <v>0</v>
      </c>
      <c r="H131" s="21">
        <f>H132</f>
        <v>0</v>
      </c>
    </row>
    <row r="132" spans="1:8" ht="27" customHeight="1" hidden="1">
      <c r="A132" s="15" t="s">
        <v>154</v>
      </c>
      <c r="B132" s="15"/>
      <c r="C132" s="38" t="s">
        <v>155</v>
      </c>
      <c r="D132" s="21">
        <f>D133</f>
        <v>0</v>
      </c>
      <c r="F132" s="21">
        <f>F133</f>
        <v>0</v>
      </c>
      <c r="H132" s="21">
        <f>H133</f>
        <v>0</v>
      </c>
    </row>
    <row r="133" spans="1:8" ht="9" customHeight="1" hidden="1">
      <c r="A133" s="15"/>
      <c r="B133" s="36" t="s">
        <v>92</v>
      </c>
      <c r="C133" s="39" t="s">
        <v>21</v>
      </c>
      <c r="D133" s="21"/>
      <c r="F133" s="21"/>
      <c r="H133" s="21"/>
    </row>
    <row r="134" spans="1:8" ht="27" customHeight="1">
      <c r="A134" s="15" t="s">
        <v>156</v>
      </c>
      <c r="B134" s="15"/>
      <c r="C134" s="38" t="s">
        <v>157</v>
      </c>
      <c r="D134" s="21">
        <f>D135</f>
        <v>75000</v>
      </c>
      <c r="E134" s="21"/>
      <c r="F134" s="21">
        <f>F135</f>
        <v>75000</v>
      </c>
      <c r="G134" s="21"/>
      <c r="H134" s="21">
        <f>H135</f>
        <v>75000</v>
      </c>
    </row>
    <row r="135" spans="1:8" ht="25.5" customHeight="1">
      <c r="A135" s="15" t="s">
        <v>158</v>
      </c>
      <c r="B135" s="15"/>
      <c r="C135" s="38" t="s">
        <v>159</v>
      </c>
      <c r="D135" s="21">
        <f>D136</f>
        <v>75000</v>
      </c>
      <c r="E135" s="21"/>
      <c r="F135" s="21">
        <f>F136</f>
        <v>75000</v>
      </c>
      <c r="G135" s="21"/>
      <c r="H135" s="21">
        <f>H136</f>
        <v>75000</v>
      </c>
    </row>
    <row r="136" spans="1:8" ht="25.5" customHeight="1">
      <c r="A136" s="15"/>
      <c r="B136" s="36" t="s">
        <v>92</v>
      </c>
      <c r="C136" s="22" t="s">
        <v>21</v>
      </c>
      <c r="D136" s="21">
        <v>75000</v>
      </c>
      <c r="E136" s="21"/>
      <c r="F136" s="21">
        <v>75000</v>
      </c>
      <c r="G136" s="21"/>
      <c r="H136" s="21">
        <v>75000</v>
      </c>
    </row>
    <row r="137" spans="1:8" ht="25.5" customHeight="1">
      <c r="A137" s="15" t="s">
        <v>160</v>
      </c>
      <c r="B137" s="15"/>
      <c r="C137" s="38" t="s">
        <v>161</v>
      </c>
      <c r="D137" s="21">
        <f>D138</f>
        <v>13000</v>
      </c>
      <c r="E137" s="21"/>
      <c r="F137" s="21">
        <f>F138</f>
        <v>13000</v>
      </c>
      <c r="G137" s="21"/>
      <c r="H137" s="21">
        <f>H138</f>
        <v>13000</v>
      </c>
    </row>
    <row r="138" spans="1:8" ht="25.5" customHeight="1">
      <c r="A138" s="15" t="s">
        <v>162</v>
      </c>
      <c r="B138" s="15"/>
      <c r="C138" s="38" t="s">
        <v>163</v>
      </c>
      <c r="D138" s="21">
        <f>D139</f>
        <v>13000</v>
      </c>
      <c r="E138" s="21"/>
      <c r="F138" s="21">
        <f>F139</f>
        <v>13000</v>
      </c>
      <c r="G138" s="21"/>
      <c r="H138" s="21">
        <f>H139</f>
        <v>13000</v>
      </c>
    </row>
    <row r="139" spans="1:8" ht="25.5" customHeight="1">
      <c r="A139" s="15"/>
      <c r="B139" s="36" t="s">
        <v>92</v>
      </c>
      <c r="C139" s="22" t="s">
        <v>21</v>
      </c>
      <c r="D139" s="21">
        <v>13000</v>
      </c>
      <c r="E139" s="21"/>
      <c r="F139" s="21">
        <v>13000</v>
      </c>
      <c r="G139" s="21"/>
      <c r="H139" s="21">
        <v>13000</v>
      </c>
    </row>
    <row r="140" spans="1:8" ht="34.5" customHeight="1">
      <c r="A140" s="15" t="s">
        <v>164</v>
      </c>
      <c r="B140" s="15"/>
      <c r="C140" s="38" t="s">
        <v>165</v>
      </c>
      <c r="D140" s="21">
        <f>D141</f>
        <v>50000</v>
      </c>
      <c r="E140" s="21"/>
      <c r="F140" s="21">
        <f>F141</f>
        <v>50000</v>
      </c>
      <c r="G140" s="21"/>
      <c r="H140" s="21">
        <f>H141</f>
        <v>50000</v>
      </c>
    </row>
    <row r="141" spans="1:8" ht="25.5" customHeight="1">
      <c r="A141" s="15" t="s">
        <v>166</v>
      </c>
      <c r="B141" s="15"/>
      <c r="C141" s="38" t="s">
        <v>167</v>
      </c>
      <c r="D141" s="21">
        <f>D142</f>
        <v>50000</v>
      </c>
      <c r="E141" s="21"/>
      <c r="F141" s="21">
        <f>F142</f>
        <v>50000</v>
      </c>
      <c r="G141" s="21"/>
      <c r="H141" s="21">
        <f>H142</f>
        <v>50000</v>
      </c>
    </row>
    <row r="142" spans="1:8" ht="12.75" customHeight="1">
      <c r="A142" s="15"/>
      <c r="B142" s="15">
        <v>300</v>
      </c>
      <c r="C142" s="30" t="s">
        <v>117</v>
      </c>
      <c r="D142" s="21">
        <v>50000</v>
      </c>
      <c r="E142" s="21"/>
      <c r="F142" s="21">
        <v>50000</v>
      </c>
      <c r="G142" s="21"/>
      <c r="H142" s="21">
        <v>50000</v>
      </c>
    </row>
    <row r="143" spans="1:8" ht="36.75" customHeight="1">
      <c r="A143" s="15" t="s">
        <v>168</v>
      </c>
      <c r="B143" s="15"/>
      <c r="C143" s="40" t="s">
        <v>169</v>
      </c>
      <c r="D143" s="21">
        <f>D144</f>
        <v>7620400</v>
      </c>
      <c r="E143" s="21"/>
      <c r="F143" s="21">
        <f>F144</f>
        <v>7620400</v>
      </c>
      <c r="G143" s="21"/>
      <c r="H143" s="21">
        <f>H144</f>
        <v>7620400</v>
      </c>
    </row>
    <row r="144" spans="1:8" ht="26.25" customHeight="1">
      <c r="A144" s="19" t="s">
        <v>170</v>
      </c>
      <c r="B144" s="15"/>
      <c r="C144" s="41" t="s">
        <v>171</v>
      </c>
      <c r="D144" s="21">
        <f>D145</f>
        <v>7620400</v>
      </c>
      <c r="E144" s="21"/>
      <c r="F144" s="21">
        <f>F145</f>
        <v>7620400</v>
      </c>
      <c r="G144" s="21"/>
      <c r="H144" s="21">
        <f>H145</f>
        <v>7620400</v>
      </c>
    </row>
    <row r="145" spans="1:8" ht="26.25" customHeight="1">
      <c r="A145" s="19"/>
      <c r="B145" s="15">
        <v>600</v>
      </c>
      <c r="C145" s="42" t="s">
        <v>70</v>
      </c>
      <c r="D145" s="21">
        <v>7620400</v>
      </c>
      <c r="E145" s="21"/>
      <c r="F145" s="21">
        <v>7620400</v>
      </c>
      <c r="G145" s="21"/>
      <c r="H145" s="21">
        <v>7620400</v>
      </c>
    </row>
    <row r="146" spans="1:8" ht="39.75" customHeight="1">
      <c r="A146" s="15" t="s">
        <v>172</v>
      </c>
      <c r="B146" s="15"/>
      <c r="C146" s="41" t="s">
        <v>173</v>
      </c>
      <c r="D146" s="21">
        <f>D147+D159</f>
        <v>21536866</v>
      </c>
      <c r="E146" s="21"/>
      <c r="F146" s="21">
        <f>F147+F159</f>
        <v>21536866</v>
      </c>
      <c r="G146" s="21">
        <f>G147</f>
        <v>0</v>
      </c>
      <c r="H146" s="21">
        <f>H147+H159</f>
        <v>21536866</v>
      </c>
    </row>
    <row r="147" spans="1:8" ht="26.25" customHeight="1">
      <c r="A147" s="15" t="s">
        <v>174</v>
      </c>
      <c r="B147" s="15"/>
      <c r="C147" s="41" t="s">
        <v>175</v>
      </c>
      <c r="D147" s="21">
        <f>D148</f>
        <v>10768433</v>
      </c>
      <c r="E147" s="21"/>
      <c r="F147" s="21">
        <f>F148</f>
        <v>10768433</v>
      </c>
      <c r="G147" s="21">
        <f>G148</f>
        <v>0</v>
      </c>
      <c r="H147" s="21">
        <f>H148</f>
        <v>10768433</v>
      </c>
    </row>
    <row r="148" spans="1:8" ht="12.75" customHeight="1">
      <c r="A148" s="15"/>
      <c r="B148" s="15">
        <v>600</v>
      </c>
      <c r="C148" s="42" t="s">
        <v>70</v>
      </c>
      <c r="D148" s="43">
        <f>D150+D153+D156</f>
        <v>10768433</v>
      </c>
      <c r="E148" s="43"/>
      <c r="F148" s="43">
        <f>F150+F153+F156</f>
        <v>10768433</v>
      </c>
      <c r="G148" s="43">
        <f>G150+G153+G156</f>
        <v>0</v>
      </c>
      <c r="H148" s="43">
        <f>H150+H153+H156</f>
        <v>10768433</v>
      </c>
    </row>
    <row r="149" spans="1:8" ht="12.75" customHeight="1">
      <c r="A149" s="15"/>
      <c r="B149" s="15"/>
      <c r="C149" s="30" t="s">
        <v>135</v>
      </c>
      <c r="D149" s="21"/>
      <c r="E149" s="21"/>
      <c r="F149" s="21"/>
      <c r="G149" s="21"/>
      <c r="H149" s="21"/>
    </row>
    <row r="150" spans="1:8" ht="29.25" customHeight="1">
      <c r="A150" s="15"/>
      <c r="B150" s="15"/>
      <c r="C150" s="38" t="s">
        <v>176</v>
      </c>
      <c r="D150" s="21">
        <f>D151+D152</f>
        <v>4582191</v>
      </c>
      <c r="E150" s="21"/>
      <c r="F150" s="21">
        <f>F151+F152</f>
        <v>4582191</v>
      </c>
      <c r="G150" s="21">
        <f>G151</f>
        <v>4078134</v>
      </c>
      <c r="H150" s="21">
        <f>H151+H152</f>
        <v>8660325</v>
      </c>
    </row>
    <row r="151" spans="1:8" ht="12.75" customHeight="1">
      <c r="A151" s="15"/>
      <c r="B151" s="15"/>
      <c r="C151" s="30" t="s">
        <v>136</v>
      </c>
      <c r="D151" s="21">
        <v>4582191</v>
      </c>
      <c r="E151" s="21"/>
      <c r="F151" s="21">
        <v>4582191</v>
      </c>
      <c r="G151" s="21">
        <v>4078134</v>
      </c>
      <c r="H151" s="21">
        <f>F151+G151</f>
        <v>8660325</v>
      </c>
    </row>
    <row r="152" spans="1:8" ht="12.75" customHeight="1">
      <c r="A152" s="15"/>
      <c r="B152" s="15"/>
      <c r="C152" s="30" t="s">
        <v>137</v>
      </c>
      <c r="D152" s="21"/>
      <c r="E152" s="21"/>
      <c r="F152" s="21"/>
      <c r="G152" s="21"/>
      <c r="H152" s="21">
        <f>F152+G152</f>
        <v>0</v>
      </c>
    </row>
    <row r="153" spans="1:8" ht="24" customHeight="1">
      <c r="A153" s="15"/>
      <c r="B153" s="15"/>
      <c r="C153" s="38" t="s">
        <v>177</v>
      </c>
      <c r="D153" s="21">
        <f>D154+D155</f>
        <v>1313222</v>
      </c>
      <c r="E153" s="21"/>
      <c r="F153" s="21">
        <f>F154+F155</f>
        <v>1313222</v>
      </c>
      <c r="G153" s="21">
        <f>G154</f>
        <v>794886</v>
      </c>
      <c r="H153" s="21">
        <f>F153+G153</f>
        <v>2108108</v>
      </c>
    </row>
    <row r="154" spans="1:8" ht="12.75" customHeight="1">
      <c r="A154" s="15"/>
      <c r="B154" s="15"/>
      <c r="C154" s="30" t="s">
        <v>136</v>
      </c>
      <c r="D154" s="21">
        <v>1313222</v>
      </c>
      <c r="E154" s="21"/>
      <c r="F154" s="21">
        <v>1313222</v>
      </c>
      <c r="G154" s="21">
        <v>794886</v>
      </c>
      <c r="H154" s="21">
        <f>F154+G154</f>
        <v>2108108</v>
      </c>
    </row>
    <row r="155" spans="1:8" ht="12.75" customHeight="1">
      <c r="A155" s="15"/>
      <c r="B155" s="15"/>
      <c r="C155" s="30" t="s">
        <v>137</v>
      </c>
      <c r="D155" s="21"/>
      <c r="E155" s="21"/>
      <c r="F155" s="21"/>
      <c r="G155" s="21"/>
      <c r="H155" s="21"/>
    </row>
    <row r="156" spans="1:8" ht="17.25" customHeight="1">
      <c r="A156" s="15"/>
      <c r="B156" s="15"/>
      <c r="C156" s="38" t="s">
        <v>178</v>
      </c>
      <c r="D156" s="21">
        <f>D157+D158</f>
        <v>4873020</v>
      </c>
      <c r="E156" s="21"/>
      <c r="F156" s="21">
        <f>F157+F158</f>
        <v>4873020</v>
      </c>
      <c r="G156" s="21">
        <f>G157</f>
        <v>-4873020</v>
      </c>
      <c r="H156" s="21">
        <f aca="true" t="shared" si="5" ref="H156:H162">F156+G156</f>
        <v>0</v>
      </c>
    </row>
    <row r="157" spans="1:8" ht="12" customHeight="1">
      <c r="A157" s="15"/>
      <c r="B157" s="15"/>
      <c r="C157" s="30" t="s">
        <v>136</v>
      </c>
      <c r="D157" s="21">
        <v>4873020</v>
      </c>
      <c r="E157" s="21"/>
      <c r="F157" s="21">
        <v>4873020</v>
      </c>
      <c r="G157" s="21">
        <v>-4873020</v>
      </c>
      <c r="H157" s="21">
        <f t="shared" si="5"/>
        <v>0</v>
      </c>
    </row>
    <row r="158" spans="1:8" ht="12.75" customHeight="1" hidden="1">
      <c r="A158" s="15"/>
      <c r="B158" s="15"/>
      <c r="C158" s="30" t="s">
        <v>137</v>
      </c>
      <c r="D158" s="21"/>
      <c r="F158" s="21"/>
      <c r="H158" s="21">
        <f t="shared" si="5"/>
        <v>0</v>
      </c>
    </row>
    <row r="159" spans="1:8" ht="64.5" customHeight="1">
      <c r="A159" s="15" t="s">
        <v>179</v>
      </c>
      <c r="B159" s="15"/>
      <c r="C159" s="30" t="s">
        <v>180</v>
      </c>
      <c r="D159" s="35">
        <f>D160</f>
        <v>10768433</v>
      </c>
      <c r="E159" s="35"/>
      <c r="F159" s="35">
        <f>F160</f>
        <v>10768433</v>
      </c>
      <c r="G159" s="35">
        <f>G160</f>
        <v>0</v>
      </c>
      <c r="H159" s="21">
        <f t="shared" si="5"/>
        <v>10768433</v>
      </c>
    </row>
    <row r="160" spans="1:8" ht="27" customHeight="1">
      <c r="A160" s="15"/>
      <c r="B160" s="15">
        <v>600</v>
      </c>
      <c r="C160" s="30" t="s">
        <v>70</v>
      </c>
      <c r="D160" s="35">
        <f>D161+D162</f>
        <v>10768433</v>
      </c>
      <c r="E160" s="35"/>
      <c r="F160" s="35">
        <f>F161+F162</f>
        <v>10768433</v>
      </c>
      <c r="G160" s="35">
        <f>G164+G167+G170</f>
        <v>0</v>
      </c>
      <c r="H160" s="21">
        <f t="shared" si="5"/>
        <v>10768433</v>
      </c>
    </row>
    <row r="161" spans="1:8" ht="12.75" customHeight="1">
      <c r="A161" s="15"/>
      <c r="B161" s="15"/>
      <c r="C161" s="30" t="s">
        <v>136</v>
      </c>
      <c r="D161" s="35">
        <f>D165+D168+D171</f>
        <v>8076324.75</v>
      </c>
      <c r="E161" s="35"/>
      <c r="F161" s="35">
        <f>F165+F168+F171</f>
        <v>8076324.75</v>
      </c>
      <c r="G161" s="35">
        <f>G165+G168+G171</f>
        <v>0</v>
      </c>
      <c r="H161" s="21">
        <f t="shared" si="5"/>
        <v>8076324.75</v>
      </c>
    </row>
    <row r="162" spans="1:8" ht="12.75" customHeight="1">
      <c r="A162" s="15"/>
      <c r="B162" s="15"/>
      <c r="C162" s="30" t="s">
        <v>137</v>
      </c>
      <c r="D162" s="35">
        <f>D166+D169+D172</f>
        <v>2692108.25</v>
      </c>
      <c r="E162" s="35"/>
      <c r="F162" s="35">
        <f>F166+F169+F172</f>
        <v>2692108.25</v>
      </c>
      <c r="G162" s="35">
        <f>G166+G169+G172</f>
        <v>0</v>
      </c>
      <c r="H162" s="21">
        <f t="shared" si="5"/>
        <v>2692108.25</v>
      </c>
    </row>
    <row r="163" spans="1:8" ht="12.75" customHeight="1">
      <c r="A163" s="15"/>
      <c r="B163" s="15"/>
      <c r="C163" s="30" t="s">
        <v>135</v>
      </c>
      <c r="D163" s="21"/>
      <c r="E163" s="21"/>
      <c r="F163" s="21"/>
      <c r="G163" s="21"/>
      <c r="H163" s="21"/>
    </row>
    <row r="164" spans="1:8" ht="25.5" customHeight="1">
      <c r="A164" s="15"/>
      <c r="B164" s="15"/>
      <c r="C164" s="38" t="s">
        <v>176</v>
      </c>
      <c r="D164" s="21">
        <f>D165+D166</f>
        <v>4582191</v>
      </c>
      <c r="E164" s="21"/>
      <c r="F164" s="21">
        <f>F165+F166</f>
        <v>4582191</v>
      </c>
      <c r="G164" s="21">
        <f>G165+G166</f>
        <v>4078134</v>
      </c>
      <c r="H164" s="21">
        <f aca="true" t="shared" si="6" ref="H164:H172">F164+G164</f>
        <v>8660325</v>
      </c>
    </row>
    <row r="165" spans="1:8" ht="18" customHeight="1">
      <c r="A165" s="15"/>
      <c r="B165" s="15"/>
      <c r="C165" s="30" t="s">
        <v>136</v>
      </c>
      <c r="D165" s="21">
        <v>3436643.25</v>
      </c>
      <c r="E165" s="21"/>
      <c r="F165" s="21">
        <v>3436643.25</v>
      </c>
      <c r="G165" s="21">
        <v>3058600.5</v>
      </c>
      <c r="H165" s="21">
        <f t="shared" si="6"/>
        <v>6495243.75</v>
      </c>
    </row>
    <row r="166" spans="1:8" ht="18.75" customHeight="1">
      <c r="A166" s="15"/>
      <c r="B166" s="15"/>
      <c r="C166" s="30" t="s">
        <v>137</v>
      </c>
      <c r="D166" s="21">
        <v>1145547.75</v>
      </c>
      <c r="E166" s="21"/>
      <c r="F166" s="21">
        <v>1145547.75</v>
      </c>
      <c r="G166" s="21">
        <v>1019533.5</v>
      </c>
      <c r="H166" s="21">
        <f t="shared" si="6"/>
        <v>2165081.25</v>
      </c>
    </row>
    <row r="167" spans="1:8" ht="26.25" customHeight="1">
      <c r="A167" s="15"/>
      <c r="B167" s="15"/>
      <c r="C167" s="38" t="s">
        <v>177</v>
      </c>
      <c r="D167" s="21">
        <f>D168+D169</f>
        <v>1313222</v>
      </c>
      <c r="E167" s="21"/>
      <c r="F167" s="21">
        <f>F168+F169</f>
        <v>1313222</v>
      </c>
      <c r="G167" s="21">
        <f>G168+G169</f>
        <v>794886</v>
      </c>
      <c r="H167" s="21">
        <f t="shared" si="6"/>
        <v>2108108</v>
      </c>
    </row>
    <row r="168" spans="1:8" ht="21" customHeight="1">
      <c r="A168" s="15"/>
      <c r="B168" s="15"/>
      <c r="C168" s="30" t="s">
        <v>136</v>
      </c>
      <c r="D168" s="21">
        <v>984916.5</v>
      </c>
      <c r="E168" s="21"/>
      <c r="F168" s="21">
        <v>984916.5</v>
      </c>
      <c r="G168" s="21">
        <v>596164.5</v>
      </c>
      <c r="H168" s="21">
        <f t="shared" si="6"/>
        <v>1581081</v>
      </c>
    </row>
    <row r="169" spans="1:8" ht="19.5" customHeight="1">
      <c r="A169" s="15"/>
      <c r="B169" s="15"/>
      <c r="C169" s="30" t="s">
        <v>137</v>
      </c>
      <c r="D169" s="21">
        <v>328305.5</v>
      </c>
      <c r="E169" s="21"/>
      <c r="F169" s="21">
        <v>328305.5</v>
      </c>
      <c r="G169" s="21">
        <v>198721.5</v>
      </c>
      <c r="H169" s="21">
        <f t="shared" si="6"/>
        <v>527027</v>
      </c>
    </row>
    <row r="170" spans="1:8" ht="19.5" customHeight="1">
      <c r="A170" s="15"/>
      <c r="B170" s="15"/>
      <c r="C170" s="38" t="s">
        <v>178</v>
      </c>
      <c r="D170" s="21">
        <f>D171+D172</f>
        <v>4873020</v>
      </c>
      <c r="E170" s="21"/>
      <c r="F170" s="21">
        <f>F171+F172</f>
        <v>4873020</v>
      </c>
      <c r="G170" s="21">
        <f>G171+G172</f>
        <v>-4873020</v>
      </c>
      <c r="H170" s="21">
        <f t="shared" si="6"/>
        <v>0</v>
      </c>
    </row>
    <row r="171" spans="1:8" ht="19.5" customHeight="1">
      <c r="A171" s="15"/>
      <c r="B171" s="15"/>
      <c r="C171" s="30" t="s">
        <v>136</v>
      </c>
      <c r="D171" s="21">
        <v>3654765</v>
      </c>
      <c r="E171" s="21"/>
      <c r="F171" s="21">
        <v>3654765</v>
      </c>
      <c r="G171" s="21">
        <v>-3654765</v>
      </c>
      <c r="H171" s="21">
        <f t="shared" si="6"/>
        <v>0</v>
      </c>
    </row>
    <row r="172" spans="1:8" ht="19.5" customHeight="1">
      <c r="A172" s="15"/>
      <c r="B172" s="15"/>
      <c r="C172" s="30" t="s">
        <v>137</v>
      </c>
      <c r="D172" s="21">
        <v>1218255</v>
      </c>
      <c r="E172" s="21"/>
      <c r="F172" s="21">
        <v>1218255</v>
      </c>
      <c r="G172" s="21">
        <v>-1218255</v>
      </c>
      <c r="H172" s="21">
        <f t="shared" si="6"/>
        <v>0</v>
      </c>
    </row>
    <row r="173" spans="1:8" ht="11.25" customHeight="1">
      <c r="A173" s="27" t="s">
        <v>181</v>
      </c>
      <c r="B173" s="15"/>
      <c r="C173" s="28" t="s">
        <v>182</v>
      </c>
      <c r="D173" s="29">
        <f>D174+D177+D180+D183+D186+D191+D194+D197+D200+D203+D206</f>
        <v>4663200</v>
      </c>
      <c r="E173" s="29">
        <f>E174+E177+E180+E183+E186+E191+E194+E197+E200+E203+E206</f>
        <v>0</v>
      </c>
      <c r="F173" s="29">
        <f>F174+F177+F180+F183+F186+F191+F194+F197+F200+F203+F206</f>
        <v>4663200</v>
      </c>
      <c r="G173" s="29">
        <f>G174+G177+G180+G183+G186+G191+G194+G197+G200+G203+G206</f>
        <v>0</v>
      </c>
      <c r="H173" s="29">
        <f>H174+H177+H180+H183+H186+H191+H194+H197+H200+H203+H206</f>
        <v>4663200</v>
      </c>
    </row>
    <row r="174" spans="1:8" ht="38.25" customHeight="1" hidden="1">
      <c r="A174" s="15" t="s">
        <v>183</v>
      </c>
      <c r="B174" s="15"/>
      <c r="C174" s="31" t="s">
        <v>184</v>
      </c>
      <c r="D174" s="21">
        <f>D175</f>
        <v>0</v>
      </c>
      <c r="F174" s="21">
        <f>F175</f>
        <v>0</v>
      </c>
      <c r="H174" s="21">
        <f>H175</f>
        <v>0</v>
      </c>
    </row>
    <row r="175" spans="1:8" ht="38.25" customHeight="1" hidden="1">
      <c r="A175" s="15" t="s">
        <v>185</v>
      </c>
      <c r="B175" s="15"/>
      <c r="C175" s="31" t="s">
        <v>186</v>
      </c>
      <c r="D175" s="21">
        <f>D176</f>
        <v>0</v>
      </c>
      <c r="F175" s="21">
        <f>F176</f>
        <v>0</v>
      </c>
      <c r="H175" s="21">
        <f>H176</f>
        <v>0</v>
      </c>
    </row>
    <row r="176" spans="1:8" ht="25.5" customHeight="1" hidden="1">
      <c r="A176" s="15"/>
      <c r="B176" s="36" t="s">
        <v>92</v>
      </c>
      <c r="C176" s="39" t="s">
        <v>21</v>
      </c>
      <c r="D176" s="21">
        <v>0</v>
      </c>
      <c r="F176" s="21">
        <v>0</v>
      </c>
      <c r="H176" s="21">
        <v>0</v>
      </c>
    </row>
    <row r="177" spans="1:8" ht="38.25" customHeight="1">
      <c r="A177" s="15" t="s">
        <v>187</v>
      </c>
      <c r="B177" s="15"/>
      <c r="C177" s="30" t="s">
        <v>188</v>
      </c>
      <c r="D177" s="21">
        <f>D178</f>
        <v>20000</v>
      </c>
      <c r="E177" s="21"/>
      <c r="F177" s="21">
        <f>F178</f>
        <v>20000</v>
      </c>
      <c r="G177" s="21"/>
      <c r="H177" s="21">
        <f>H178</f>
        <v>20000</v>
      </c>
    </row>
    <row r="178" spans="1:8" ht="38.25" customHeight="1">
      <c r="A178" s="15" t="s">
        <v>189</v>
      </c>
      <c r="B178" s="15"/>
      <c r="C178" s="30" t="s">
        <v>190</v>
      </c>
      <c r="D178" s="21">
        <f>D179</f>
        <v>20000</v>
      </c>
      <c r="E178" s="21"/>
      <c r="F178" s="21">
        <f>F179</f>
        <v>20000</v>
      </c>
      <c r="G178" s="21"/>
      <c r="H178" s="21">
        <f>H179</f>
        <v>20000</v>
      </c>
    </row>
    <row r="179" spans="1:8" ht="25.5" customHeight="1">
      <c r="A179" s="15"/>
      <c r="B179" s="36" t="s">
        <v>92</v>
      </c>
      <c r="C179" s="22" t="s">
        <v>21</v>
      </c>
      <c r="D179" s="21">
        <v>20000</v>
      </c>
      <c r="E179" s="21"/>
      <c r="F179" s="21">
        <v>20000</v>
      </c>
      <c r="G179" s="21"/>
      <c r="H179" s="21">
        <v>20000</v>
      </c>
    </row>
    <row r="180" spans="1:8" ht="25.5" customHeight="1" hidden="1">
      <c r="A180" s="15" t="s">
        <v>191</v>
      </c>
      <c r="B180" s="15"/>
      <c r="C180" s="30" t="s">
        <v>192</v>
      </c>
      <c r="D180" s="21">
        <f>D181</f>
        <v>0</v>
      </c>
      <c r="F180" s="21">
        <f>F181</f>
        <v>0</v>
      </c>
      <c r="H180" s="21">
        <f>H181</f>
        <v>0</v>
      </c>
    </row>
    <row r="181" spans="1:8" ht="25.5" customHeight="1" hidden="1">
      <c r="A181" s="15" t="s">
        <v>193</v>
      </c>
      <c r="B181" s="15"/>
      <c r="C181" s="30" t="s">
        <v>194</v>
      </c>
      <c r="D181" s="21">
        <f>D182</f>
        <v>0</v>
      </c>
      <c r="F181" s="21">
        <f>F182</f>
        <v>0</v>
      </c>
      <c r="H181" s="21">
        <f>H182</f>
        <v>0</v>
      </c>
    </row>
    <row r="182" spans="1:8" ht="25.5" customHeight="1" hidden="1">
      <c r="A182" s="15"/>
      <c r="B182" s="36" t="s">
        <v>92</v>
      </c>
      <c r="C182" s="39" t="s">
        <v>21</v>
      </c>
      <c r="D182" s="21">
        <v>0</v>
      </c>
      <c r="F182" s="21">
        <v>0</v>
      </c>
      <c r="H182" s="21">
        <v>0</v>
      </c>
    </row>
    <row r="183" spans="1:8" ht="25.5" customHeight="1" hidden="1">
      <c r="A183" s="15" t="s">
        <v>195</v>
      </c>
      <c r="B183" s="15"/>
      <c r="C183" s="30" t="s">
        <v>196</v>
      </c>
      <c r="D183" s="21">
        <f>D184</f>
        <v>0</v>
      </c>
      <c r="F183" s="21">
        <f>F184</f>
        <v>0</v>
      </c>
      <c r="H183" s="21">
        <f>H184</f>
        <v>0</v>
      </c>
    </row>
    <row r="184" spans="1:8" ht="12.75" customHeight="1" hidden="1">
      <c r="A184" s="15" t="s">
        <v>197</v>
      </c>
      <c r="B184" s="15"/>
      <c r="C184" s="30" t="s">
        <v>198</v>
      </c>
      <c r="D184" s="21">
        <f>D185</f>
        <v>0</v>
      </c>
      <c r="F184" s="21">
        <f>F185</f>
        <v>0</v>
      </c>
      <c r="H184" s="21">
        <f>H185</f>
        <v>0</v>
      </c>
    </row>
    <row r="185" spans="1:8" ht="25.5" customHeight="1" hidden="1">
      <c r="A185" s="15"/>
      <c r="B185" s="36" t="s">
        <v>92</v>
      </c>
      <c r="C185" s="39" t="s">
        <v>21</v>
      </c>
      <c r="D185" s="21">
        <v>0</v>
      </c>
      <c r="F185" s="21">
        <v>0</v>
      </c>
      <c r="H185" s="21">
        <v>0</v>
      </c>
    </row>
    <row r="186" spans="1:8" ht="25.5" customHeight="1">
      <c r="A186" s="15" t="s">
        <v>199</v>
      </c>
      <c r="B186" s="15"/>
      <c r="C186" s="30" t="s">
        <v>200</v>
      </c>
      <c r="D186" s="21">
        <f>D187+D189</f>
        <v>4485600</v>
      </c>
      <c r="E186" s="21"/>
      <c r="F186" s="21">
        <f>F187+F189</f>
        <v>4485600</v>
      </c>
      <c r="G186" s="21"/>
      <c r="H186" s="21">
        <f>H187+H189</f>
        <v>4485600</v>
      </c>
    </row>
    <row r="187" spans="1:8" ht="25.5" customHeight="1">
      <c r="A187" s="15" t="s">
        <v>201</v>
      </c>
      <c r="B187" s="15"/>
      <c r="C187" s="31" t="s">
        <v>202</v>
      </c>
      <c r="D187" s="21">
        <f>D188</f>
        <v>2885600</v>
      </c>
      <c r="E187" s="21"/>
      <c r="F187" s="21">
        <f>F188</f>
        <v>2885600</v>
      </c>
      <c r="G187" s="21"/>
      <c r="H187" s="21">
        <f>H188</f>
        <v>2885600</v>
      </c>
    </row>
    <row r="188" spans="1:8" ht="25.5" customHeight="1">
      <c r="A188" s="15"/>
      <c r="B188" s="15">
        <v>600</v>
      </c>
      <c r="C188" s="30" t="s">
        <v>70</v>
      </c>
      <c r="D188" s="21">
        <v>2885600</v>
      </c>
      <c r="E188" s="21"/>
      <c r="F188" s="21">
        <v>2885600</v>
      </c>
      <c r="G188" s="21"/>
      <c r="H188" s="21">
        <v>2885600</v>
      </c>
    </row>
    <row r="189" spans="1:8" ht="25.5" customHeight="1">
      <c r="A189" s="15" t="s">
        <v>203</v>
      </c>
      <c r="B189" s="15"/>
      <c r="C189" s="31" t="s">
        <v>204</v>
      </c>
      <c r="D189" s="21">
        <f>D190</f>
        <v>1600000</v>
      </c>
      <c r="E189" s="21"/>
      <c r="F189" s="21">
        <f>F190</f>
        <v>1600000</v>
      </c>
      <c r="G189" s="21"/>
      <c r="H189" s="21">
        <f>H190</f>
        <v>1600000</v>
      </c>
    </row>
    <row r="190" spans="1:8" ht="25.5" customHeight="1">
      <c r="A190" s="15"/>
      <c r="B190" s="15">
        <v>600</v>
      </c>
      <c r="C190" s="30" t="s">
        <v>70</v>
      </c>
      <c r="D190" s="21">
        <v>1600000</v>
      </c>
      <c r="E190" s="21"/>
      <c r="F190" s="21">
        <v>1600000</v>
      </c>
      <c r="G190" s="21"/>
      <c r="H190" s="21">
        <v>1600000</v>
      </c>
    </row>
    <row r="191" spans="1:8" ht="38.25" customHeight="1">
      <c r="A191" s="15" t="s">
        <v>205</v>
      </c>
      <c r="B191" s="15"/>
      <c r="C191" s="31" t="s">
        <v>206</v>
      </c>
      <c r="D191" s="21">
        <f>D192</f>
        <v>10000</v>
      </c>
      <c r="E191" s="21"/>
      <c r="F191" s="21">
        <f>F192</f>
        <v>10000</v>
      </c>
      <c r="G191" s="21"/>
      <c r="H191" s="21">
        <f>H192</f>
        <v>10000</v>
      </c>
    </row>
    <row r="192" spans="1:8" ht="25.5" customHeight="1">
      <c r="A192" s="15" t="s">
        <v>207</v>
      </c>
      <c r="B192" s="15"/>
      <c r="C192" s="31" t="s">
        <v>208</v>
      </c>
      <c r="D192" s="21">
        <f>D193</f>
        <v>10000</v>
      </c>
      <c r="E192" s="21"/>
      <c r="F192" s="21">
        <f>F193</f>
        <v>10000</v>
      </c>
      <c r="G192" s="21"/>
      <c r="H192" s="21">
        <f>H193</f>
        <v>10000</v>
      </c>
    </row>
    <row r="193" spans="1:8" ht="25.5" customHeight="1">
      <c r="A193" s="15"/>
      <c r="B193" s="36" t="s">
        <v>92</v>
      </c>
      <c r="C193" s="34" t="s">
        <v>93</v>
      </c>
      <c r="D193" s="21">
        <v>10000</v>
      </c>
      <c r="E193" s="21"/>
      <c r="F193" s="21">
        <v>10000</v>
      </c>
      <c r="G193" s="21"/>
      <c r="H193" s="21">
        <v>10000</v>
      </c>
    </row>
    <row r="194" spans="1:8" ht="51" customHeight="1" hidden="1">
      <c r="A194" s="15" t="s">
        <v>209</v>
      </c>
      <c r="B194" s="15"/>
      <c r="C194" s="31" t="s">
        <v>210</v>
      </c>
      <c r="D194" s="21">
        <f>D195</f>
        <v>0</v>
      </c>
      <c r="F194" s="21">
        <f>F195</f>
        <v>0</v>
      </c>
      <c r="H194" s="21">
        <f>H195</f>
        <v>0</v>
      </c>
    </row>
    <row r="195" spans="1:8" ht="38.25" customHeight="1" hidden="1">
      <c r="A195" s="15" t="s">
        <v>211</v>
      </c>
      <c r="B195" s="15"/>
      <c r="C195" s="31" t="s">
        <v>212</v>
      </c>
      <c r="D195" s="21">
        <f>D196</f>
        <v>0</v>
      </c>
      <c r="F195" s="21">
        <f>F196</f>
        <v>0</v>
      </c>
      <c r="H195" s="21">
        <f>H196</f>
        <v>0</v>
      </c>
    </row>
    <row r="196" spans="1:8" ht="25.5" customHeight="1" hidden="1">
      <c r="A196" s="15"/>
      <c r="B196" s="36" t="s">
        <v>92</v>
      </c>
      <c r="C196" s="34" t="s">
        <v>93</v>
      </c>
      <c r="D196" s="21">
        <v>0</v>
      </c>
      <c r="F196" s="21">
        <v>0</v>
      </c>
      <c r="H196" s="21">
        <v>0</v>
      </c>
    </row>
    <row r="197" spans="1:8" ht="12.75" customHeight="1">
      <c r="A197" s="15" t="s">
        <v>213</v>
      </c>
      <c r="B197" s="15"/>
      <c r="C197" s="31" t="s">
        <v>214</v>
      </c>
      <c r="D197" s="21">
        <f>D198</f>
        <v>47000</v>
      </c>
      <c r="E197" s="21"/>
      <c r="F197" s="21">
        <f>F198</f>
        <v>47000</v>
      </c>
      <c r="G197" s="21"/>
      <c r="H197" s="21">
        <f>H198</f>
        <v>47000</v>
      </c>
    </row>
    <row r="198" spans="1:8" ht="12.75" customHeight="1">
      <c r="A198" s="15" t="s">
        <v>215</v>
      </c>
      <c r="B198" s="15"/>
      <c r="C198" s="31" t="s">
        <v>216</v>
      </c>
      <c r="D198" s="21">
        <f>D199</f>
        <v>47000</v>
      </c>
      <c r="E198" s="21"/>
      <c r="F198" s="21">
        <f>F199</f>
        <v>47000</v>
      </c>
      <c r="G198" s="21"/>
      <c r="H198" s="21">
        <f>H199</f>
        <v>47000</v>
      </c>
    </row>
    <row r="199" spans="1:8" ht="25.5" customHeight="1">
      <c r="A199" s="15"/>
      <c r="B199" s="36" t="s">
        <v>92</v>
      </c>
      <c r="C199" s="22" t="s">
        <v>21</v>
      </c>
      <c r="D199" s="21">
        <v>47000</v>
      </c>
      <c r="E199" s="21"/>
      <c r="F199" s="21">
        <v>47000</v>
      </c>
      <c r="G199" s="21"/>
      <c r="H199" s="21">
        <v>47000</v>
      </c>
    </row>
    <row r="200" spans="1:8" ht="12.75" customHeight="1">
      <c r="A200" s="15" t="s">
        <v>217</v>
      </c>
      <c r="B200" s="15"/>
      <c r="C200" s="30" t="s">
        <v>218</v>
      </c>
      <c r="D200" s="21">
        <f>D201</f>
        <v>57600</v>
      </c>
      <c r="E200" s="21"/>
      <c r="F200" s="21">
        <f>F201</f>
        <v>57600</v>
      </c>
      <c r="G200" s="21"/>
      <c r="H200" s="21">
        <f>H201</f>
        <v>57600</v>
      </c>
    </row>
    <row r="201" spans="1:8" ht="12.75" customHeight="1">
      <c r="A201" s="15" t="s">
        <v>219</v>
      </c>
      <c r="B201" s="15"/>
      <c r="C201" s="30" t="s">
        <v>220</v>
      </c>
      <c r="D201" s="21">
        <f>D202</f>
        <v>57600</v>
      </c>
      <c r="E201" s="21"/>
      <c r="F201" s="21">
        <f>F202</f>
        <v>57600</v>
      </c>
      <c r="G201" s="21"/>
      <c r="H201" s="21">
        <f>H202</f>
        <v>57600</v>
      </c>
    </row>
    <row r="202" spans="1:8" ht="25.5" customHeight="1">
      <c r="A202" s="15"/>
      <c r="B202" s="36" t="s">
        <v>92</v>
      </c>
      <c r="C202" s="22" t="s">
        <v>21</v>
      </c>
      <c r="D202" s="21">
        <v>57600</v>
      </c>
      <c r="E202" s="21"/>
      <c r="F202" s="21">
        <v>57600</v>
      </c>
      <c r="G202" s="21"/>
      <c r="H202" s="21">
        <v>57600</v>
      </c>
    </row>
    <row r="203" spans="1:8" ht="25.5" customHeight="1">
      <c r="A203" s="15" t="s">
        <v>221</v>
      </c>
      <c r="B203" s="15"/>
      <c r="C203" s="30" t="s">
        <v>222</v>
      </c>
      <c r="D203" s="21">
        <f>D204</f>
        <v>15000</v>
      </c>
      <c r="E203" s="21"/>
      <c r="F203" s="21">
        <f>F204</f>
        <v>15000</v>
      </c>
      <c r="G203" s="21"/>
      <c r="H203" s="21">
        <f>H204</f>
        <v>15000</v>
      </c>
    </row>
    <row r="204" spans="1:8" ht="12.75" customHeight="1">
      <c r="A204" s="15" t="s">
        <v>223</v>
      </c>
      <c r="B204" s="15"/>
      <c r="C204" s="30" t="s">
        <v>224</v>
      </c>
      <c r="D204" s="21">
        <f>D205</f>
        <v>15000</v>
      </c>
      <c r="E204" s="21"/>
      <c r="F204" s="21">
        <f>F205</f>
        <v>15000</v>
      </c>
      <c r="G204" s="21"/>
      <c r="H204" s="21">
        <f>H205</f>
        <v>15000</v>
      </c>
    </row>
    <row r="205" spans="1:8" ht="25.5" customHeight="1">
      <c r="A205" s="15"/>
      <c r="B205" s="36" t="s">
        <v>92</v>
      </c>
      <c r="C205" s="22" t="s">
        <v>21</v>
      </c>
      <c r="D205" s="21">
        <v>15000</v>
      </c>
      <c r="E205" s="21"/>
      <c r="F205" s="21">
        <v>15000</v>
      </c>
      <c r="G205" s="21"/>
      <c r="H205" s="21">
        <v>15000</v>
      </c>
    </row>
    <row r="206" spans="1:8" ht="25.5" customHeight="1">
      <c r="A206" s="15" t="s">
        <v>225</v>
      </c>
      <c r="B206" s="15"/>
      <c r="C206" s="30" t="s">
        <v>226</v>
      </c>
      <c r="D206" s="21">
        <f>D207</f>
        <v>28000</v>
      </c>
      <c r="E206" s="21"/>
      <c r="F206" s="21">
        <f>F207</f>
        <v>28000</v>
      </c>
      <c r="G206" s="21"/>
      <c r="H206" s="21">
        <f>H207</f>
        <v>28000</v>
      </c>
    </row>
    <row r="207" spans="1:8" ht="12.75" customHeight="1">
      <c r="A207" s="15" t="s">
        <v>227</v>
      </c>
      <c r="B207" s="15"/>
      <c r="C207" s="30" t="s">
        <v>228</v>
      </c>
      <c r="D207" s="21">
        <f>D208</f>
        <v>28000</v>
      </c>
      <c r="E207" s="21"/>
      <c r="F207" s="21">
        <f>F208</f>
        <v>28000</v>
      </c>
      <c r="G207" s="21"/>
      <c r="H207" s="21">
        <f>H208</f>
        <v>28000</v>
      </c>
    </row>
    <row r="208" spans="1:8" ht="25.5" customHeight="1">
      <c r="A208" s="15"/>
      <c r="B208" s="36" t="s">
        <v>92</v>
      </c>
      <c r="C208" s="22" t="s">
        <v>21</v>
      </c>
      <c r="D208" s="21">
        <v>28000</v>
      </c>
      <c r="E208" s="21"/>
      <c r="F208" s="21">
        <v>28000</v>
      </c>
      <c r="G208" s="21"/>
      <c r="H208" s="21">
        <v>28000</v>
      </c>
    </row>
    <row r="209" spans="1:8" ht="12.75" customHeight="1">
      <c r="A209" s="27" t="s">
        <v>229</v>
      </c>
      <c r="B209" s="27"/>
      <c r="C209" s="28" t="s">
        <v>230</v>
      </c>
      <c r="D209" s="44">
        <f>D210+D213+D216+D224+D228+D233</f>
        <v>7268660</v>
      </c>
      <c r="E209" s="44">
        <f>E210+E213+E216+E224+E228+E233</f>
        <v>19.5</v>
      </c>
      <c r="F209" s="44">
        <f>F210+F213+F216+F224+F228+F233</f>
        <v>7268679.5</v>
      </c>
      <c r="G209" s="44">
        <f>G210+G213+G216+G224+G228+G233</f>
        <v>0</v>
      </c>
      <c r="H209" s="44">
        <f>H210+H213+H216+H224+H228+H233</f>
        <v>7268679.5</v>
      </c>
    </row>
    <row r="210" spans="1:8" ht="25.5" customHeight="1">
      <c r="A210" s="15" t="s">
        <v>231</v>
      </c>
      <c r="B210" s="15"/>
      <c r="C210" s="30" t="s">
        <v>232</v>
      </c>
      <c r="D210" s="35">
        <f>D211</f>
        <v>184000</v>
      </c>
      <c r="E210" s="35"/>
      <c r="F210" s="35">
        <f>F211</f>
        <v>184000</v>
      </c>
      <c r="G210" s="35"/>
      <c r="H210" s="35">
        <f>H211</f>
        <v>184000</v>
      </c>
    </row>
    <row r="211" spans="1:8" ht="25.5" customHeight="1">
      <c r="A211" s="15" t="s">
        <v>233</v>
      </c>
      <c r="B211" s="15"/>
      <c r="C211" s="30" t="s">
        <v>234</v>
      </c>
      <c r="D211" s="35">
        <f>D212</f>
        <v>184000</v>
      </c>
      <c r="E211" s="35"/>
      <c r="F211" s="35">
        <f>F212</f>
        <v>184000</v>
      </c>
      <c r="G211" s="35"/>
      <c r="H211" s="35">
        <f>H212</f>
        <v>184000</v>
      </c>
    </row>
    <row r="212" spans="1:8" ht="31.5" customHeight="1">
      <c r="A212" s="15"/>
      <c r="B212" s="36" t="s">
        <v>92</v>
      </c>
      <c r="C212" s="22" t="s">
        <v>21</v>
      </c>
      <c r="D212" s="35">
        <v>184000</v>
      </c>
      <c r="E212" s="35"/>
      <c r="F212" s="35">
        <v>184000</v>
      </c>
      <c r="G212" s="35"/>
      <c r="H212" s="35">
        <v>184000</v>
      </c>
    </row>
    <row r="213" spans="1:8" ht="38.25" customHeight="1">
      <c r="A213" s="15" t="s">
        <v>235</v>
      </c>
      <c r="B213" s="15"/>
      <c r="C213" s="30" t="s">
        <v>236</v>
      </c>
      <c r="D213" s="35">
        <f>D214</f>
        <v>58000</v>
      </c>
      <c r="E213" s="35"/>
      <c r="F213" s="35">
        <f>F214</f>
        <v>58000</v>
      </c>
      <c r="G213" s="35"/>
      <c r="H213" s="35">
        <f>H214</f>
        <v>58000</v>
      </c>
    </row>
    <row r="214" spans="1:8" ht="38.25" customHeight="1">
      <c r="A214" s="15" t="s">
        <v>237</v>
      </c>
      <c r="B214" s="15"/>
      <c r="C214" s="30" t="s">
        <v>238</v>
      </c>
      <c r="D214" s="35">
        <f>D215</f>
        <v>58000</v>
      </c>
      <c r="E214" s="35"/>
      <c r="F214" s="35">
        <f>F215</f>
        <v>58000</v>
      </c>
      <c r="G214" s="35"/>
      <c r="H214" s="35">
        <f>H215</f>
        <v>58000</v>
      </c>
    </row>
    <row r="215" spans="1:8" ht="25.5" customHeight="1">
      <c r="A215" s="15"/>
      <c r="B215" s="36" t="s">
        <v>92</v>
      </c>
      <c r="C215" s="22" t="s">
        <v>21</v>
      </c>
      <c r="D215" s="35">
        <v>58000</v>
      </c>
      <c r="E215" s="35"/>
      <c r="F215" s="35">
        <v>58000</v>
      </c>
      <c r="G215" s="35"/>
      <c r="H215" s="35">
        <v>58000</v>
      </c>
    </row>
    <row r="216" spans="1:8" ht="24" customHeight="1">
      <c r="A216" s="15" t="s">
        <v>239</v>
      </c>
      <c r="B216" s="15"/>
      <c r="C216" s="31" t="s">
        <v>240</v>
      </c>
      <c r="D216" s="35">
        <f>D217</f>
        <v>2350100</v>
      </c>
      <c r="E216" s="35"/>
      <c r="F216" s="35">
        <f>F217</f>
        <v>2350100</v>
      </c>
      <c r="G216" s="35"/>
      <c r="H216" s="35">
        <f>H217</f>
        <v>2350100</v>
      </c>
    </row>
    <row r="217" spans="1:8" ht="25.5" customHeight="1">
      <c r="A217" s="15" t="s">
        <v>241</v>
      </c>
      <c r="B217" s="15"/>
      <c r="C217" s="30" t="s">
        <v>242</v>
      </c>
      <c r="D217" s="35">
        <f>D218+D219</f>
        <v>2350100</v>
      </c>
      <c r="E217" s="35"/>
      <c r="F217" s="35">
        <f>F218+F219</f>
        <v>2350100</v>
      </c>
      <c r="G217" s="35"/>
      <c r="H217" s="35">
        <f>H218+H219</f>
        <v>2350100</v>
      </c>
    </row>
    <row r="218" spans="1:8" ht="40.5" customHeight="1">
      <c r="A218" s="15"/>
      <c r="B218" s="15">
        <v>100</v>
      </c>
      <c r="C218" s="30" t="s">
        <v>75</v>
      </c>
      <c r="D218" s="35">
        <v>1886990</v>
      </c>
      <c r="E218" s="35"/>
      <c r="F218" s="35">
        <v>1886990</v>
      </c>
      <c r="G218" s="35"/>
      <c r="H218" s="35">
        <v>1886990</v>
      </c>
    </row>
    <row r="219" spans="1:8" ht="25.5" customHeight="1">
      <c r="A219" s="15"/>
      <c r="B219" s="36" t="s">
        <v>92</v>
      </c>
      <c r="C219" s="22" t="s">
        <v>21</v>
      </c>
      <c r="D219" s="35">
        <v>463110</v>
      </c>
      <c r="E219" s="35"/>
      <c r="F219" s="35">
        <v>463110</v>
      </c>
      <c r="G219" s="35"/>
      <c r="H219" s="35">
        <v>463110</v>
      </c>
    </row>
    <row r="220" spans="1:8" ht="25.5" customHeight="1" hidden="1">
      <c r="A220" s="15" t="s">
        <v>243</v>
      </c>
      <c r="B220" s="15"/>
      <c r="C220" s="31" t="s">
        <v>244</v>
      </c>
      <c r="D220" s="21">
        <f>D221</f>
        <v>0</v>
      </c>
      <c r="F220" s="21">
        <f>F221</f>
        <v>0</v>
      </c>
      <c r="H220" s="21">
        <f>H221</f>
        <v>0</v>
      </c>
    </row>
    <row r="221" spans="1:8" ht="12.75" customHeight="1" hidden="1">
      <c r="A221" s="15" t="s">
        <v>245</v>
      </c>
      <c r="B221" s="15"/>
      <c r="C221" s="31" t="s">
        <v>246</v>
      </c>
      <c r="D221" s="21">
        <f>D222+D223</f>
        <v>0</v>
      </c>
      <c r="F221" s="21">
        <f>F222+F223</f>
        <v>0</v>
      </c>
      <c r="H221" s="21">
        <f>H222+H223</f>
        <v>0</v>
      </c>
    </row>
    <row r="222" spans="1:8" ht="45" customHeight="1" hidden="1">
      <c r="A222" s="15"/>
      <c r="B222" s="15">
        <v>100</v>
      </c>
      <c r="C222" s="30" t="s">
        <v>75</v>
      </c>
      <c r="D222" s="21">
        <v>0</v>
      </c>
      <c r="F222" s="21">
        <v>0</v>
      </c>
      <c r="H222" s="21">
        <v>0</v>
      </c>
    </row>
    <row r="223" spans="1:8" ht="18" customHeight="1" hidden="1">
      <c r="A223" s="15"/>
      <c r="B223" s="15">
        <v>200</v>
      </c>
      <c r="C223" s="30" t="s">
        <v>93</v>
      </c>
      <c r="D223" s="21">
        <v>0</v>
      </c>
      <c r="F223" s="21">
        <v>0</v>
      </c>
      <c r="H223" s="21">
        <v>0</v>
      </c>
    </row>
    <row r="224" spans="1:8" ht="25.5" customHeight="1">
      <c r="A224" s="15" t="s">
        <v>247</v>
      </c>
      <c r="B224" s="15"/>
      <c r="C224" s="31" t="s">
        <v>248</v>
      </c>
      <c r="D224" s="35">
        <f>D225</f>
        <v>2038300</v>
      </c>
      <c r="E224" s="35"/>
      <c r="F224" s="35">
        <f>F225</f>
        <v>2038300</v>
      </c>
      <c r="G224" s="35"/>
      <c r="H224" s="35">
        <f>H225</f>
        <v>2038300</v>
      </c>
    </row>
    <row r="225" spans="1:8" ht="12.75" customHeight="1">
      <c r="A225" s="15" t="s">
        <v>249</v>
      </c>
      <c r="B225" s="15"/>
      <c r="C225" s="31" t="s">
        <v>250</v>
      </c>
      <c r="D225" s="35">
        <f>D226+D227</f>
        <v>2038300</v>
      </c>
      <c r="E225" s="35"/>
      <c r="F225" s="35">
        <f>F226+F227</f>
        <v>2038300</v>
      </c>
      <c r="G225" s="35"/>
      <c r="H225" s="35">
        <f>H226+H227</f>
        <v>2038300</v>
      </c>
    </row>
    <row r="226" spans="1:8" ht="54" customHeight="1">
      <c r="A226" s="15"/>
      <c r="B226" s="15">
        <v>100</v>
      </c>
      <c r="C226" s="30" t="s">
        <v>75</v>
      </c>
      <c r="D226" s="35">
        <v>1914000</v>
      </c>
      <c r="E226" s="35"/>
      <c r="F226" s="35">
        <v>1914000</v>
      </c>
      <c r="G226" s="35"/>
      <c r="H226" s="35">
        <v>1914000</v>
      </c>
    </row>
    <row r="227" spans="1:8" ht="33" customHeight="1">
      <c r="A227" s="15"/>
      <c r="B227" s="36" t="s">
        <v>92</v>
      </c>
      <c r="C227" s="22" t="s">
        <v>21</v>
      </c>
      <c r="D227" s="35">
        <v>124300</v>
      </c>
      <c r="E227" s="35"/>
      <c r="F227" s="35">
        <v>124300</v>
      </c>
      <c r="G227" s="35"/>
      <c r="H227" s="35">
        <v>124300</v>
      </c>
    </row>
    <row r="228" spans="1:8" ht="12.75" customHeight="1">
      <c r="A228" s="15" t="s">
        <v>251</v>
      </c>
      <c r="B228" s="15"/>
      <c r="C228" s="31" t="s">
        <v>252</v>
      </c>
      <c r="D228" s="45">
        <f>D229</f>
        <v>1585560</v>
      </c>
      <c r="E228" s="45"/>
      <c r="F228" s="45">
        <f>F229</f>
        <v>1585560</v>
      </c>
      <c r="G228" s="45"/>
      <c r="H228" s="45">
        <f>H229</f>
        <v>1585560</v>
      </c>
    </row>
    <row r="229" spans="1:8" ht="12.75" customHeight="1">
      <c r="A229" s="15" t="s">
        <v>253</v>
      </c>
      <c r="B229" s="15"/>
      <c r="C229" s="31" t="s">
        <v>254</v>
      </c>
      <c r="D229" s="45">
        <f>D230+D231+D232</f>
        <v>1585560</v>
      </c>
      <c r="E229" s="45"/>
      <c r="F229" s="45">
        <f>F230+F231+F232</f>
        <v>1585560</v>
      </c>
      <c r="G229" s="45"/>
      <c r="H229" s="45">
        <f>H230+H231+H232</f>
        <v>1585560</v>
      </c>
    </row>
    <row r="230" spans="1:8" ht="48" customHeight="1">
      <c r="A230" s="15"/>
      <c r="B230" s="15">
        <v>100</v>
      </c>
      <c r="C230" s="30" t="s">
        <v>75</v>
      </c>
      <c r="D230" s="45">
        <v>926500</v>
      </c>
      <c r="E230" s="45"/>
      <c r="F230" s="45">
        <v>926500</v>
      </c>
      <c r="G230" s="45"/>
      <c r="H230" s="45">
        <v>926500</v>
      </c>
    </row>
    <row r="231" spans="1:8" ht="36.75" customHeight="1">
      <c r="A231" s="15"/>
      <c r="B231" s="36" t="s">
        <v>92</v>
      </c>
      <c r="C231" s="22" t="s">
        <v>21</v>
      </c>
      <c r="D231" s="45">
        <v>645060</v>
      </c>
      <c r="E231" s="45"/>
      <c r="F231" s="45">
        <v>645060</v>
      </c>
      <c r="G231" s="45"/>
      <c r="H231" s="45">
        <v>645060</v>
      </c>
    </row>
    <row r="232" spans="1:8" ht="12.75" customHeight="1">
      <c r="A232" s="15"/>
      <c r="B232" s="15">
        <v>800</v>
      </c>
      <c r="C232" s="30" t="s">
        <v>255</v>
      </c>
      <c r="D232" s="45">
        <v>14000</v>
      </c>
      <c r="E232" s="45"/>
      <c r="F232" s="45">
        <v>14000</v>
      </c>
      <c r="G232" s="45"/>
      <c r="H232" s="45">
        <v>14000</v>
      </c>
    </row>
    <row r="233" spans="1:8" ht="75.75" customHeight="1">
      <c r="A233" s="15" t="s">
        <v>256</v>
      </c>
      <c r="B233" s="15"/>
      <c r="C233" s="31" t="s">
        <v>257</v>
      </c>
      <c r="D233" s="21">
        <f aca="true" t="shared" si="7" ref="D233:H234">D234</f>
        <v>1052700</v>
      </c>
      <c r="E233" s="21">
        <f t="shared" si="7"/>
        <v>19.5</v>
      </c>
      <c r="F233" s="21">
        <f t="shared" si="7"/>
        <v>1052719.5</v>
      </c>
      <c r="G233" s="21">
        <f t="shared" si="7"/>
        <v>0</v>
      </c>
      <c r="H233" s="21">
        <f t="shared" si="7"/>
        <v>1052719.5</v>
      </c>
    </row>
    <row r="234" spans="1:8" ht="63.75" customHeight="1">
      <c r="A234" s="15" t="s">
        <v>258</v>
      </c>
      <c r="B234" s="15"/>
      <c r="C234" s="31" t="s">
        <v>259</v>
      </c>
      <c r="D234" s="21">
        <f t="shared" si="7"/>
        <v>1052700</v>
      </c>
      <c r="E234" s="21">
        <f t="shared" si="7"/>
        <v>19.5</v>
      </c>
      <c r="F234" s="21">
        <f t="shared" si="7"/>
        <v>1052719.5</v>
      </c>
      <c r="G234" s="21">
        <f t="shared" si="7"/>
        <v>0</v>
      </c>
      <c r="H234" s="21">
        <f t="shared" si="7"/>
        <v>1052719.5</v>
      </c>
    </row>
    <row r="235" spans="1:8" ht="25.5" customHeight="1">
      <c r="A235" s="15"/>
      <c r="B235" s="15">
        <v>600</v>
      </c>
      <c r="C235" s="30" t="s">
        <v>70</v>
      </c>
      <c r="D235" s="21">
        <v>1052700</v>
      </c>
      <c r="E235" s="21">
        <v>19.5</v>
      </c>
      <c r="F235" s="21">
        <v>1052719.5</v>
      </c>
      <c r="G235" s="21"/>
      <c r="H235" s="21">
        <v>1052719.5</v>
      </c>
    </row>
    <row r="236" spans="1:8" ht="38.25" customHeight="1">
      <c r="A236" s="27" t="s">
        <v>260</v>
      </c>
      <c r="B236" s="27"/>
      <c r="C236" s="28" t="s">
        <v>261</v>
      </c>
      <c r="D236" s="29">
        <f>D237+D258+D277+D290+D299+D304+D315+D324+D327</f>
        <v>46651324</v>
      </c>
      <c r="E236" s="29">
        <f>E237+E258+E277+E290+E299+E304+E315+E324+E327</f>
        <v>3452413</v>
      </c>
      <c r="F236" s="29">
        <f aca="true" t="shared" si="8" ref="F236:F317">D236+E236</f>
        <v>50103737</v>
      </c>
      <c r="G236" s="29">
        <f>G237+G258+G277+G290+G299+G304+G315+G324+G327</f>
        <v>471000</v>
      </c>
      <c r="H236" s="29">
        <f aca="true" t="shared" si="9" ref="H236:H335">F236+G236</f>
        <v>50574737</v>
      </c>
    </row>
    <row r="237" spans="1:8" ht="33" customHeight="1">
      <c r="A237" s="15" t="s">
        <v>262</v>
      </c>
      <c r="B237" s="15"/>
      <c r="C237" s="30" t="s">
        <v>263</v>
      </c>
      <c r="D237" s="21">
        <f>D238+D240+D242+D244</f>
        <v>43117500</v>
      </c>
      <c r="E237" s="21"/>
      <c r="F237" s="21">
        <f t="shared" si="8"/>
        <v>43117500</v>
      </c>
      <c r="G237" s="21"/>
      <c r="H237" s="21">
        <f t="shared" si="9"/>
        <v>43117500</v>
      </c>
    </row>
    <row r="238" spans="1:8" ht="25.5" customHeight="1">
      <c r="A238" s="15" t="s">
        <v>264</v>
      </c>
      <c r="B238" s="15"/>
      <c r="C238" s="30" t="s">
        <v>265</v>
      </c>
      <c r="D238" s="21">
        <f>D239</f>
        <v>26391800</v>
      </c>
      <c r="E238" s="21"/>
      <c r="F238" s="21">
        <f t="shared" si="8"/>
        <v>26391800</v>
      </c>
      <c r="G238" s="21"/>
      <c r="H238" s="21">
        <f t="shared" si="9"/>
        <v>26391800</v>
      </c>
    </row>
    <row r="239" spans="1:8" ht="26.25" customHeight="1">
      <c r="A239" s="15"/>
      <c r="B239" s="15">
        <v>600</v>
      </c>
      <c r="C239" s="30" t="s">
        <v>70</v>
      </c>
      <c r="D239" s="21">
        <v>26391800</v>
      </c>
      <c r="E239" s="21"/>
      <c r="F239" s="21">
        <f t="shared" si="8"/>
        <v>26391800</v>
      </c>
      <c r="G239" s="21"/>
      <c r="H239" s="21">
        <f t="shared" si="9"/>
        <v>26391800</v>
      </c>
    </row>
    <row r="240" spans="1:8" ht="39.75" customHeight="1">
      <c r="A240" s="15" t="s">
        <v>266</v>
      </c>
      <c r="B240" s="15"/>
      <c r="C240" s="30" t="s">
        <v>267</v>
      </c>
      <c r="D240" s="21">
        <f>D241</f>
        <v>1953200</v>
      </c>
      <c r="E240" s="21"/>
      <c r="F240" s="21">
        <f t="shared" si="8"/>
        <v>1953200</v>
      </c>
      <c r="G240" s="21"/>
      <c r="H240" s="21">
        <f t="shared" si="9"/>
        <v>1953200</v>
      </c>
    </row>
    <row r="241" spans="1:8" ht="26.25" customHeight="1">
      <c r="A241" s="15"/>
      <c r="B241" s="15">
        <v>600</v>
      </c>
      <c r="C241" s="30" t="s">
        <v>70</v>
      </c>
      <c r="D241" s="21">
        <v>1953200</v>
      </c>
      <c r="E241" s="21"/>
      <c r="F241" s="21">
        <f t="shared" si="8"/>
        <v>1953200</v>
      </c>
      <c r="G241" s="21"/>
      <c r="H241" s="21">
        <f t="shared" si="9"/>
        <v>1953200</v>
      </c>
    </row>
    <row r="242" spans="1:8" ht="26.25" customHeight="1">
      <c r="A242" s="15" t="s">
        <v>268</v>
      </c>
      <c r="B242" s="15"/>
      <c r="C242" s="30" t="s">
        <v>269</v>
      </c>
      <c r="D242" s="21">
        <f>D243</f>
        <v>6250500</v>
      </c>
      <c r="E242" s="21"/>
      <c r="F242" s="21">
        <f t="shared" si="8"/>
        <v>6250500</v>
      </c>
      <c r="G242" s="21"/>
      <c r="H242" s="21">
        <f t="shared" si="9"/>
        <v>6250500</v>
      </c>
    </row>
    <row r="243" spans="1:8" ht="26.25" customHeight="1">
      <c r="A243" s="15"/>
      <c r="B243" s="15">
        <v>600</v>
      </c>
      <c r="C243" s="30" t="s">
        <v>70</v>
      </c>
      <c r="D243" s="21">
        <v>6250500</v>
      </c>
      <c r="E243" s="21"/>
      <c r="F243" s="21">
        <f t="shared" si="8"/>
        <v>6250500</v>
      </c>
      <c r="G243" s="21"/>
      <c r="H243" s="21">
        <f t="shared" si="9"/>
        <v>6250500</v>
      </c>
    </row>
    <row r="244" spans="1:8" ht="26.25" customHeight="1">
      <c r="A244" s="15" t="s">
        <v>270</v>
      </c>
      <c r="B244" s="15"/>
      <c r="C244" s="30" t="s">
        <v>271</v>
      </c>
      <c r="D244" s="21">
        <f>D245</f>
        <v>8522000</v>
      </c>
      <c r="E244" s="21"/>
      <c r="F244" s="21">
        <f t="shared" si="8"/>
        <v>8522000</v>
      </c>
      <c r="G244" s="21"/>
      <c r="H244" s="21">
        <f t="shared" si="9"/>
        <v>8522000</v>
      </c>
    </row>
    <row r="245" spans="1:8" ht="26.25" customHeight="1">
      <c r="A245" s="15"/>
      <c r="B245" s="15">
        <v>600</v>
      </c>
      <c r="C245" s="30" t="s">
        <v>70</v>
      </c>
      <c r="D245" s="21">
        <v>8522000</v>
      </c>
      <c r="E245" s="21"/>
      <c r="F245" s="21">
        <f t="shared" si="8"/>
        <v>8522000</v>
      </c>
      <c r="G245" s="21"/>
      <c r="H245" s="21">
        <f t="shared" si="9"/>
        <v>8522000</v>
      </c>
    </row>
    <row r="246" spans="1:8" ht="59.25" customHeight="1" hidden="1">
      <c r="A246" s="15" t="s">
        <v>272</v>
      </c>
      <c r="B246" s="15"/>
      <c r="C246" s="46" t="s">
        <v>273</v>
      </c>
      <c r="D246" s="21">
        <f>D247+D248</f>
        <v>0</v>
      </c>
      <c r="F246" s="21">
        <f t="shared" si="8"/>
        <v>0</v>
      </c>
      <c r="H246" s="21">
        <f t="shared" si="9"/>
        <v>0</v>
      </c>
    </row>
    <row r="247" spans="1:8" ht="18" customHeight="1" hidden="1">
      <c r="A247" s="15"/>
      <c r="B247" s="15">
        <v>300</v>
      </c>
      <c r="C247" s="30" t="s">
        <v>117</v>
      </c>
      <c r="D247" s="21"/>
      <c r="F247" s="21">
        <f t="shared" si="8"/>
        <v>0</v>
      </c>
      <c r="H247" s="21">
        <f t="shared" si="9"/>
        <v>0</v>
      </c>
    </row>
    <row r="248" spans="1:8" ht="26.25" customHeight="1" hidden="1">
      <c r="A248" s="15"/>
      <c r="B248" s="15">
        <v>600</v>
      </c>
      <c r="C248" s="30" t="s">
        <v>70</v>
      </c>
      <c r="D248" s="21"/>
      <c r="F248" s="21">
        <f t="shared" si="8"/>
        <v>0</v>
      </c>
      <c r="H248" s="21">
        <f t="shared" si="9"/>
        <v>0</v>
      </c>
    </row>
    <row r="249" spans="1:8" ht="26.25" customHeight="1" hidden="1">
      <c r="A249" s="15" t="s">
        <v>274</v>
      </c>
      <c r="B249" s="15"/>
      <c r="C249" s="30" t="s">
        <v>130</v>
      </c>
      <c r="D249" s="21">
        <f>D250</f>
        <v>15000</v>
      </c>
      <c r="F249" s="21">
        <f t="shared" si="8"/>
        <v>15000</v>
      </c>
      <c r="H249" s="21">
        <f t="shared" si="9"/>
        <v>15000</v>
      </c>
    </row>
    <row r="250" spans="1:8" ht="26.25" customHeight="1" hidden="1">
      <c r="A250" s="15"/>
      <c r="B250" s="15">
        <v>600</v>
      </c>
      <c r="C250" s="30" t="s">
        <v>70</v>
      </c>
      <c r="D250" s="21">
        <v>15000</v>
      </c>
      <c r="F250" s="21">
        <f t="shared" si="8"/>
        <v>15000</v>
      </c>
      <c r="H250" s="21">
        <f t="shared" si="9"/>
        <v>15000</v>
      </c>
    </row>
    <row r="251" spans="1:8" ht="41.25" customHeight="1" hidden="1">
      <c r="A251" s="15" t="s">
        <v>275</v>
      </c>
      <c r="B251" s="15"/>
      <c r="C251" s="30" t="s">
        <v>132</v>
      </c>
      <c r="D251" s="21">
        <f>D252</f>
        <v>20000</v>
      </c>
      <c r="F251" s="21">
        <f t="shared" si="8"/>
        <v>20000</v>
      </c>
      <c r="H251" s="21">
        <f t="shared" si="9"/>
        <v>20000</v>
      </c>
    </row>
    <row r="252" spans="1:8" ht="26.25" customHeight="1" hidden="1">
      <c r="A252" s="15"/>
      <c r="B252" s="15">
        <v>600</v>
      </c>
      <c r="C252" s="30" t="s">
        <v>70</v>
      </c>
      <c r="D252" s="21">
        <v>20000</v>
      </c>
      <c r="F252" s="21">
        <f t="shared" si="8"/>
        <v>20000</v>
      </c>
      <c r="H252" s="21">
        <f t="shared" si="9"/>
        <v>20000</v>
      </c>
    </row>
    <row r="253" spans="1:8" ht="26.25" customHeight="1" hidden="1">
      <c r="A253" s="15" t="s">
        <v>276</v>
      </c>
      <c r="B253" s="15"/>
      <c r="C253" s="30" t="s">
        <v>130</v>
      </c>
      <c r="D253" s="21"/>
      <c r="F253" s="21">
        <f t="shared" si="8"/>
        <v>0</v>
      </c>
      <c r="H253" s="21">
        <f t="shared" si="9"/>
        <v>0</v>
      </c>
    </row>
    <row r="254" spans="1:8" ht="26.25" customHeight="1" hidden="1">
      <c r="A254" s="15"/>
      <c r="B254" s="15">
        <v>600</v>
      </c>
      <c r="C254" s="30" t="s">
        <v>70</v>
      </c>
      <c r="D254" s="21"/>
      <c r="F254" s="21">
        <f t="shared" si="8"/>
        <v>0</v>
      </c>
      <c r="H254" s="21">
        <f t="shared" si="9"/>
        <v>0</v>
      </c>
    </row>
    <row r="255" spans="1:8" ht="26.25" customHeight="1" hidden="1">
      <c r="A255" s="15" t="s">
        <v>277</v>
      </c>
      <c r="B255" s="15"/>
      <c r="C255" s="30" t="s">
        <v>278</v>
      </c>
      <c r="D255" s="21">
        <f>D256</f>
        <v>0</v>
      </c>
      <c r="F255" s="21">
        <f t="shared" si="8"/>
        <v>0</v>
      </c>
      <c r="H255" s="21">
        <f t="shared" si="9"/>
        <v>0</v>
      </c>
    </row>
    <row r="256" spans="1:8" ht="21.75" customHeight="1" hidden="1">
      <c r="A256" s="15" t="s">
        <v>279</v>
      </c>
      <c r="B256" s="15"/>
      <c r="C256" s="30" t="s">
        <v>280</v>
      </c>
      <c r="D256" s="21">
        <v>0</v>
      </c>
      <c r="F256" s="21">
        <f t="shared" si="8"/>
        <v>0</v>
      </c>
      <c r="H256" s="21">
        <f t="shared" si="9"/>
        <v>0</v>
      </c>
    </row>
    <row r="257" spans="1:8" ht="26.25" customHeight="1" hidden="1">
      <c r="A257" s="15"/>
      <c r="B257" s="15">
        <v>600</v>
      </c>
      <c r="C257" s="30" t="s">
        <v>70</v>
      </c>
      <c r="D257" s="21">
        <v>0</v>
      </c>
      <c r="F257" s="21">
        <f t="shared" si="8"/>
        <v>0</v>
      </c>
      <c r="H257" s="21">
        <f t="shared" si="9"/>
        <v>0</v>
      </c>
    </row>
    <row r="258" spans="1:8" ht="30" customHeight="1">
      <c r="A258" s="15" t="s">
        <v>281</v>
      </c>
      <c r="B258" s="15"/>
      <c r="C258" s="30" t="s">
        <v>282</v>
      </c>
      <c r="D258" s="21">
        <f>D259+D261+D263+D267+D269+D271+D273+D275+D265</f>
        <v>200000</v>
      </c>
      <c r="E258" s="21"/>
      <c r="F258" s="21">
        <f t="shared" si="8"/>
        <v>200000</v>
      </c>
      <c r="G258" s="21"/>
      <c r="H258" s="21">
        <f t="shared" si="9"/>
        <v>200000</v>
      </c>
    </row>
    <row r="259" spans="1:8" ht="21.75" customHeight="1">
      <c r="A259" s="15" t="s">
        <v>283</v>
      </c>
      <c r="B259" s="15"/>
      <c r="C259" s="30" t="s">
        <v>284</v>
      </c>
      <c r="D259" s="21">
        <f>D260</f>
        <v>55300</v>
      </c>
      <c r="E259" s="21"/>
      <c r="F259" s="21">
        <f t="shared" si="8"/>
        <v>55300</v>
      </c>
      <c r="G259" s="21"/>
      <c r="H259" s="21">
        <f t="shared" si="9"/>
        <v>55300</v>
      </c>
    </row>
    <row r="260" spans="1:8" ht="27" customHeight="1">
      <c r="A260" s="15"/>
      <c r="B260" s="15">
        <v>600</v>
      </c>
      <c r="C260" s="30" t="s">
        <v>70</v>
      </c>
      <c r="D260" s="21">
        <v>55300</v>
      </c>
      <c r="E260" s="21"/>
      <c r="F260" s="21">
        <f t="shared" si="8"/>
        <v>55300</v>
      </c>
      <c r="G260" s="21"/>
      <c r="H260" s="21">
        <f t="shared" si="9"/>
        <v>55300</v>
      </c>
    </row>
    <row r="261" spans="1:8" ht="27" customHeight="1">
      <c r="A261" s="15" t="s">
        <v>285</v>
      </c>
      <c r="B261" s="15"/>
      <c r="C261" s="30" t="s">
        <v>286</v>
      </c>
      <c r="D261" s="21">
        <f>D262</f>
        <v>30000</v>
      </c>
      <c r="E261" s="21"/>
      <c r="F261" s="21">
        <f t="shared" si="8"/>
        <v>30000</v>
      </c>
      <c r="G261" s="21"/>
      <c r="H261" s="21">
        <f t="shared" si="9"/>
        <v>30000</v>
      </c>
    </row>
    <row r="262" spans="1:8" ht="27" customHeight="1">
      <c r="A262" s="15"/>
      <c r="B262" s="15">
        <v>600</v>
      </c>
      <c r="C262" s="30" t="s">
        <v>70</v>
      </c>
      <c r="D262" s="21">
        <v>30000</v>
      </c>
      <c r="E262" s="21"/>
      <c r="F262" s="21">
        <f t="shared" si="8"/>
        <v>30000</v>
      </c>
      <c r="G262" s="21"/>
      <c r="H262" s="21">
        <f t="shared" si="9"/>
        <v>30000</v>
      </c>
    </row>
    <row r="263" spans="1:8" ht="27" customHeight="1">
      <c r="A263" s="15" t="s">
        <v>287</v>
      </c>
      <c r="B263" s="15"/>
      <c r="C263" s="30" t="s">
        <v>288</v>
      </c>
      <c r="D263" s="21">
        <f>D264</f>
        <v>30000</v>
      </c>
      <c r="E263" s="21"/>
      <c r="F263" s="21">
        <f t="shared" si="8"/>
        <v>30000</v>
      </c>
      <c r="G263" s="21"/>
      <c r="H263" s="21">
        <f t="shared" si="9"/>
        <v>30000</v>
      </c>
    </row>
    <row r="264" spans="1:8" ht="27" customHeight="1">
      <c r="A264" s="15"/>
      <c r="B264" s="15">
        <v>600</v>
      </c>
      <c r="C264" s="30" t="s">
        <v>70</v>
      </c>
      <c r="D264" s="21">
        <v>30000</v>
      </c>
      <c r="E264" s="21"/>
      <c r="F264" s="21">
        <f t="shared" si="8"/>
        <v>30000</v>
      </c>
      <c r="G264" s="21"/>
      <c r="H264" s="21">
        <f t="shared" si="9"/>
        <v>30000</v>
      </c>
    </row>
    <row r="265" spans="1:8" ht="27" customHeight="1">
      <c r="A265" s="15" t="s">
        <v>289</v>
      </c>
      <c r="B265" s="15"/>
      <c r="C265" s="30" t="s">
        <v>290</v>
      </c>
      <c r="D265" s="21">
        <f>D266</f>
        <v>84700</v>
      </c>
      <c r="E265" s="21"/>
      <c r="F265" s="21">
        <f t="shared" si="8"/>
        <v>84700</v>
      </c>
      <c r="G265" s="21"/>
      <c r="H265" s="21">
        <f t="shared" si="9"/>
        <v>84700</v>
      </c>
    </row>
    <row r="266" spans="1:8" ht="26.25" customHeight="1">
      <c r="A266" s="15"/>
      <c r="B266" s="15">
        <v>600</v>
      </c>
      <c r="C266" s="30" t="s">
        <v>70</v>
      </c>
      <c r="D266" s="21">
        <v>84700</v>
      </c>
      <c r="E266" s="21"/>
      <c r="F266" s="21">
        <f t="shared" si="8"/>
        <v>84700</v>
      </c>
      <c r="G266" s="21"/>
      <c r="H266" s="21">
        <f t="shared" si="9"/>
        <v>84700</v>
      </c>
    </row>
    <row r="267" spans="1:8" ht="27" customHeight="1" hidden="1">
      <c r="A267" s="15" t="s">
        <v>291</v>
      </c>
      <c r="B267" s="15"/>
      <c r="C267" s="30" t="s">
        <v>292</v>
      </c>
      <c r="D267" s="21">
        <f>D268</f>
        <v>0</v>
      </c>
      <c r="F267" s="21">
        <f t="shared" si="8"/>
        <v>0</v>
      </c>
      <c r="H267" s="21">
        <f t="shared" si="9"/>
        <v>0</v>
      </c>
    </row>
    <row r="268" spans="1:8" ht="27" customHeight="1" hidden="1">
      <c r="A268" s="15"/>
      <c r="B268" s="15">
        <v>600</v>
      </c>
      <c r="C268" s="30" t="s">
        <v>70</v>
      </c>
      <c r="D268" s="21"/>
      <c r="F268" s="21">
        <f t="shared" si="8"/>
        <v>0</v>
      </c>
      <c r="H268" s="21">
        <f t="shared" si="9"/>
        <v>0</v>
      </c>
    </row>
    <row r="269" spans="1:8" ht="27" customHeight="1" hidden="1">
      <c r="A269" s="15" t="s">
        <v>289</v>
      </c>
      <c r="B269" s="15"/>
      <c r="C269" s="47" t="s">
        <v>293</v>
      </c>
      <c r="D269" s="21">
        <f>D270</f>
        <v>0</v>
      </c>
      <c r="F269" s="21">
        <f t="shared" si="8"/>
        <v>0</v>
      </c>
      <c r="H269" s="21">
        <f t="shared" si="9"/>
        <v>0</v>
      </c>
    </row>
    <row r="270" spans="1:8" ht="27" customHeight="1" hidden="1">
      <c r="A270" s="15"/>
      <c r="B270" s="15">
        <v>600</v>
      </c>
      <c r="C270" s="30" t="s">
        <v>70</v>
      </c>
      <c r="D270" s="21"/>
      <c r="F270" s="21">
        <f t="shared" si="8"/>
        <v>0</v>
      </c>
      <c r="H270" s="21">
        <f t="shared" si="9"/>
        <v>0</v>
      </c>
    </row>
    <row r="271" spans="1:8" ht="27" customHeight="1" hidden="1">
      <c r="A271" s="15" t="s">
        <v>289</v>
      </c>
      <c r="B271" s="15"/>
      <c r="C271" s="47" t="s">
        <v>294</v>
      </c>
      <c r="D271" s="21">
        <f>D272</f>
        <v>0</v>
      </c>
      <c r="F271" s="21">
        <f t="shared" si="8"/>
        <v>0</v>
      </c>
      <c r="H271" s="21">
        <f t="shared" si="9"/>
        <v>0</v>
      </c>
    </row>
    <row r="272" spans="1:8" ht="27" customHeight="1" hidden="1">
      <c r="A272" s="15"/>
      <c r="B272" s="15">
        <v>600</v>
      </c>
      <c r="C272" s="30" t="s">
        <v>70</v>
      </c>
      <c r="D272" s="21"/>
      <c r="F272" s="21">
        <f t="shared" si="8"/>
        <v>0</v>
      </c>
      <c r="H272" s="21">
        <f t="shared" si="9"/>
        <v>0</v>
      </c>
    </row>
    <row r="273" spans="1:8" ht="27" customHeight="1" hidden="1">
      <c r="A273" s="15" t="s">
        <v>289</v>
      </c>
      <c r="B273" s="15"/>
      <c r="C273" s="47" t="s">
        <v>295</v>
      </c>
      <c r="D273" s="21">
        <f>D274</f>
        <v>0</v>
      </c>
      <c r="F273" s="21">
        <f t="shared" si="8"/>
        <v>0</v>
      </c>
      <c r="H273" s="21">
        <f t="shared" si="9"/>
        <v>0</v>
      </c>
    </row>
    <row r="274" spans="1:8" ht="27" customHeight="1" hidden="1">
      <c r="A274" s="15"/>
      <c r="B274" s="15">
        <v>600</v>
      </c>
      <c r="C274" s="30" t="s">
        <v>70</v>
      </c>
      <c r="D274" s="21"/>
      <c r="F274" s="21">
        <f t="shared" si="8"/>
        <v>0</v>
      </c>
      <c r="H274" s="21">
        <f t="shared" si="9"/>
        <v>0</v>
      </c>
    </row>
    <row r="275" spans="1:8" ht="27" customHeight="1" hidden="1">
      <c r="A275" s="15" t="s">
        <v>289</v>
      </c>
      <c r="B275" s="15"/>
      <c r="C275" s="47" t="s">
        <v>295</v>
      </c>
      <c r="D275" s="21">
        <f>D276</f>
        <v>0</v>
      </c>
      <c r="F275" s="21">
        <f t="shared" si="8"/>
        <v>0</v>
      </c>
      <c r="H275" s="21">
        <f t="shared" si="9"/>
        <v>0</v>
      </c>
    </row>
    <row r="276" spans="1:8" ht="27" customHeight="1" hidden="1">
      <c r="A276" s="15"/>
      <c r="B276" s="15">
        <v>600</v>
      </c>
      <c r="C276" s="30" t="s">
        <v>70</v>
      </c>
      <c r="D276" s="21"/>
      <c r="F276" s="21">
        <f t="shared" si="8"/>
        <v>0</v>
      </c>
      <c r="H276" s="21">
        <f t="shared" si="9"/>
        <v>0</v>
      </c>
    </row>
    <row r="277" spans="1:8" ht="27" customHeight="1">
      <c r="A277" s="15" t="s">
        <v>277</v>
      </c>
      <c r="B277" s="15"/>
      <c r="C277" s="30" t="s">
        <v>296</v>
      </c>
      <c r="D277" s="21">
        <f>D278+D280+D282+D284+D286+D288</f>
        <v>355000</v>
      </c>
      <c r="E277" s="21"/>
      <c r="F277" s="21">
        <f t="shared" si="8"/>
        <v>355000</v>
      </c>
      <c r="G277" s="21">
        <f>G280</f>
        <v>-25000</v>
      </c>
      <c r="H277" s="21">
        <f t="shared" si="9"/>
        <v>330000</v>
      </c>
    </row>
    <row r="278" spans="1:8" ht="27" customHeight="1" hidden="1">
      <c r="A278" s="15" t="s">
        <v>297</v>
      </c>
      <c r="B278" s="15"/>
      <c r="C278" s="30" t="s">
        <v>298</v>
      </c>
      <c r="D278" s="21">
        <f>D279</f>
        <v>0</v>
      </c>
      <c r="F278" s="21">
        <f t="shared" si="8"/>
        <v>0</v>
      </c>
      <c r="H278" s="21">
        <f t="shared" si="9"/>
        <v>0</v>
      </c>
    </row>
    <row r="279" spans="1:8" ht="27" customHeight="1" hidden="1">
      <c r="A279" s="15"/>
      <c r="B279" s="15">
        <v>600</v>
      </c>
      <c r="C279" s="30" t="s">
        <v>70</v>
      </c>
      <c r="D279" s="21">
        <v>0</v>
      </c>
      <c r="F279" s="21">
        <f t="shared" si="8"/>
        <v>0</v>
      </c>
      <c r="H279" s="21">
        <f t="shared" si="9"/>
        <v>0</v>
      </c>
    </row>
    <row r="280" spans="1:8" ht="20.25" customHeight="1">
      <c r="A280" s="15" t="s">
        <v>299</v>
      </c>
      <c r="B280" s="15"/>
      <c r="C280" s="30" t="s">
        <v>300</v>
      </c>
      <c r="D280" s="21">
        <f>D281</f>
        <v>25000</v>
      </c>
      <c r="E280" s="21"/>
      <c r="F280" s="21">
        <f t="shared" si="8"/>
        <v>25000</v>
      </c>
      <c r="G280" s="21">
        <f>G281</f>
        <v>-25000</v>
      </c>
      <c r="H280" s="21">
        <f t="shared" si="9"/>
        <v>0</v>
      </c>
    </row>
    <row r="281" spans="1:8" ht="27" customHeight="1">
      <c r="A281" s="15"/>
      <c r="B281" s="15">
        <v>600</v>
      </c>
      <c r="C281" s="30" t="s">
        <v>70</v>
      </c>
      <c r="D281" s="21">
        <v>25000</v>
      </c>
      <c r="E281" s="21"/>
      <c r="F281" s="21">
        <f t="shared" si="8"/>
        <v>25000</v>
      </c>
      <c r="G281" s="21">
        <v>-25000</v>
      </c>
      <c r="H281" s="21">
        <f t="shared" si="9"/>
        <v>0</v>
      </c>
    </row>
    <row r="282" spans="1:8" ht="27" customHeight="1">
      <c r="A282" s="15" t="s">
        <v>301</v>
      </c>
      <c r="B282" s="15"/>
      <c r="C282" s="30" t="s">
        <v>302</v>
      </c>
      <c r="D282" s="21">
        <f>D283</f>
        <v>172600</v>
      </c>
      <c r="E282" s="21"/>
      <c r="F282" s="21">
        <f t="shared" si="8"/>
        <v>172600</v>
      </c>
      <c r="G282" s="21"/>
      <c r="H282" s="21">
        <f t="shared" si="9"/>
        <v>172600</v>
      </c>
    </row>
    <row r="283" spans="1:8" ht="27" customHeight="1">
      <c r="A283" s="15"/>
      <c r="B283" s="15">
        <v>600</v>
      </c>
      <c r="C283" s="30" t="s">
        <v>70</v>
      </c>
      <c r="D283" s="21">
        <v>172600</v>
      </c>
      <c r="E283" s="21"/>
      <c r="F283" s="21">
        <f t="shared" si="8"/>
        <v>172600</v>
      </c>
      <c r="G283" s="21"/>
      <c r="H283" s="21">
        <f t="shared" si="9"/>
        <v>172600</v>
      </c>
    </row>
    <row r="284" spans="1:8" ht="24.75" customHeight="1">
      <c r="A284" s="15" t="s">
        <v>303</v>
      </c>
      <c r="B284" s="15"/>
      <c r="C284" s="30" t="s">
        <v>304</v>
      </c>
      <c r="D284" s="21">
        <f>D285</f>
        <v>117000</v>
      </c>
      <c r="E284" s="21"/>
      <c r="F284" s="21">
        <f t="shared" si="8"/>
        <v>117000</v>
      </c>
      <c r="G284" s="21"/>
      <c r="H284" s="21">
        <f t="shared" si="9"/>
        <v>117000</v>
      </c>
    </row>
    <row r="285" spans="1:8" ht="33.75" customHeight="1">
      <c r="A285" s="15"/>
      <c r="B285" s="15">
        <v>600</v>
      </c>
      <c r="C285" s="30" t="s">
        <v>70</v>
      </c>
      <c r="D285" s="21">
        <v>117000</v>
      </c>
      <c r="E285" s="21"/>
      <c r="F285" s="21">
        <f t="shared" si="8"/>
        <v>117000</v>
      </c>
      <c r="G285" s="21"/>
      <c r="H285" s="21">
        <f t="shared" si="9"/>
        <v>117000</v>
      </c>
    </row>
    <row r="286" spans="1:8" ht="21.75" customHeight="1">
      <c r="A286" s="15" t="s">
        <v>305</v>
      </c>
      <c r="B286" s="15"/>
      <c r="C286" s="31" t="s">
        <v>306</v>
      </c>
      <c r="D286" s="21">
        <f>D287</f>
        <v>40400</v>
      </c>
      <c r="E286" s="21"/>
      <c r="F286" s="21">
        <f t="shared" si="8"/>
        <v>40400</v>
      </c>
      <c r="G286" s="21"/>
      <c r="H286" s="21">
        <f t="shared" si="9"/>
        <v>40400</v>
      </c>
    </row>
    <row r="287" spans="1:8" ht="31.5" customHeight="1">
      <c r="A287" s="15"/>
      <c r="B287" s="15">
        <v>600</v>
      </c>
      <c r="C287" s="30" t="s">
        <v>70</v>
      </c>
      <c r="D287" s="21">
        <v>40400</v>
      </c>
      <c r="E287" s="21"/>
      <c r="F287" s="21">
        <f t="shared" si="8"/>
        <v>40400</v>
      </c>
      <c r="G287" s="21"/>
      <c r="H287" s="21">
        <f t="shared" si="9"/>
        <v>40400</v>
      </c>
    </row>
    <row r="288" spans="1:8" ht="33.75" customHeight="1" hidden="1">
      <c r="A288" s="15" t="s">
        <v>303</v>
      </c>
      <c r="B288" s="15"/>
      <c r="C288" s="31" t="s">
        <v>307</v>
      </c>
      <c r="D288" s="21">
        <f>D289</f>
        <v>0</v>
      </c>
      <c r="F288" s="21">
        <f t="shared" si="8"/>
        <v>0</v>
      </c>
      <c r="H288" s="21">
        <f t="shared" si="9"/>
        <v>0</v>
      </c>
    </row>
    <row r="289" spans="1:8" ht="33.75" customHeight="1" hidden="1">
      <c r="A289" s="15"/>
      <c r="B289" s="15">
        <v>600</v>
      </c>
      <c r="C289" s="30" t="s">
        <v>70</v>
      </c>
      <c r="D289" s="21">
        <v>0</v>
      </c>
      <c r="F289" s="21">
        <f t="shared" si="8"/>
        <v>0</v>
      </c>
      <c r="H289" s="21">
        <f t="shared" si="9"/>
        <v>0</v>
      </c>
    </row>
    <row r="290" spans="1:8" ht="21.75" customHeight="1">
      <c r="A290" s="15" t="s">
        <v>308</v>
      </c>
      <c r="B290" s="15"/>
      <c r="C290" s="30" t="s">
        <v>309</v>
      </c>
      <c r="D290" s="21">
        <f>D291+D293+D295+D297</f>
        <v>65000</v>
      </c>
      <c r="E290" s="21"/>
      <c r="F290" s="21">
        <f t="shared" si="8"/>
        <v>65000</v>
      </c>
      <c r="G290" s="21"/>
      <c r="H290" s="21">
        <f t="shared" si="9"/>
        <v>65000</v>
      </c>
    </row>
    <row r="291" spans="1:8" ht="33.75" customHeight="1">
      <c r="A291" s="15" t="s">
        <v>310</v>
      </c>
      <c r="B291" s="15"/>
      <c r="C291" s="30" t="s">
        <v>311</v>
      </c>
      <c r="D291" s="21">
        <f>D292</f>
        <v>15000</v>
      </c>
      <c r="E291" s="21"/>
      <c r="F291" s="21">
        <f t="shared" si="8"/>
        <v>15000</v>
      </c>
      <c r="G291" s="21"/>
      <c r="H291" s="21">
        <f t="shared" si="9"/>
        <v>15000</v>
      </c>
    </row>
    <row r="292" spans="1:8" ht="31.5" customHeight="1">
      <c r="A292" s="15"/>
      <c r="B292" s="36" t="s">
        <v>92</v>
      </c>
      <c r="C292" s="22" t="s">
        <v>21</v>
      </c>
      <c r="D292" s="21">
        <v>15000</v>
      </c>
      <c r="E292" s="21"/>
      <c r="F292" s="21">
        <f t="shared" si="8"/>
        <v>15000</v>
      </c>
      <c r="G292" s="21"/>
      <c r="H292" s="21">
        <f t="shared" si="9"/>
        <v>15000</v>
      </c>
    </row>
    <row r="293" spans="1:8" ht="15.75" customHeight="1">
      <c r="A293" s="15" t="s">
        <v>312</v>
      </c>
      <c r="B293" s="15"/>
      <c r="C293" s="30" t="s">
        <v>313</v>
      </c>
      <c r="D293" s="21">
        <f>D294</f>
        <v>50000</v>
      </c>
      <c r="E293" s="21"/>
      <c r="F293" s="21">
        <f t="shared" si="8"/>
        <v>50000</v>
      </c>
      <c r="G293" s="21"/>
      <c r="H293" s="21">
        <f t="shared" si="9"/>
        <v>50000</v>
      </c>
    </row>
    <row r="294" spans="1:8" ht="25.5" customHeight="1">
      <c r="A294" s="15"/>
      <c r="B294" s="36" t="s">
        <v>92</v>
      </c>
      <c r="C294" s="22" t="s">
        <v>21</v>
      </c>
      <c r="D294" s="21">
        <v>50000</v>
      </c>
      <c r="E294" s="21"/>
      <c r="F294" s="21">
        <f t="shared" si="8"/>
        <v>50000</v>
      </c>
      <c r="G294" s="21"/>
      <c r="H294" s="21">
        <f t="shared" si="9"/>
        <v>50000</v>
      </c>
    </row>
    <row r="295" spans="1:8" ht="33.75" customHeight="1" hidden="1">
      <c r="A295" s="15" t="s">
        <v>314</v>
      </c>
      <c r="B295" s="15"/>
      <c r="C295" s="30" t="s">
        <v>315</v>
      </c>
      <c r="D295" s="21">
        <f>D296</f>
        <v>0</v>
      </c>
      <c r="F295" s="21">
        <f t="shared" si="8"/>
        <v>0</v>
      </c>
      <c r="H295" s="21">
        <f t="shared" si="9"/>
        <v>0</v>
      </c>
    </row>
    <row r="296" spans="1:8" ht="28.5" customHeight="1" hidden="1">
      <c r="A296" s="15"/>
      <c r="B296" s="36" t="s">
        <v>92</v>
      </c>
      <c r="C296" s="39" t="s">
        <v>21</v>
      </c>
      <c r="D296" s="21">
        <v>0</v>
      </c>
      <c r="F296" s="21">
        <f t="shared" si="8"/>
        <v>0</v>
      </c>
      <c r="H296" s="21">
        <f t="shared" si="9"/>
        <v>0</v>
      </c>
    </row>
    <row r="297" spans="1:8" ht="33.75" customHeight="1" hidden="1">
      <c r="A297" s="15" t="s">
        <v>316</v>
      </c>
      <c r="B297" s="15"/>
      <c r="C297" s="30" t="s">
        <v>317</v>
      </c>
      <c r="D297" s="21">
        <f>D298</f>
        <v>0</v>
      </c>
      <c r="F297" s="21">
        <f t="shared" si="8"/>
        <v>0</v>
      </c>
      <c r="H297" s="21">
        <f t="shared" si="9"/>
        <v>0</v>
      </c>
    </row>
    <row r="298" spans="1:8" ht="19.5" customHeight="1" hidden="1">
      <c r="A298" s="15"/>
      <c r="B298" s="15">
        <v>300</v>
      </c>
      <c r="C298" s="30" t="s">
        <v>117</v>
      </c>
      <c r="D298" s="21">
        <v>0</v>
      </c>
      <c r="F298" s="21">
        <f t="shared" si="8"/>
        <v>0</v>
      </c>
      <c r="H298" s="21">
        <f t="shared" si="9"/>
        <v>0</v>
      </c>
    </row>
    <row r="299" spans="1:8" ht="33.75" customHeight="1">
      <c r="A299" s="15" t="s">
        <v>318</v>
      </c>
      <c r="B299" s="15"/>
      <c r="C299" s="46" t="s">
        <v>319</v>
      </c>
      <c r="D299" s="21">
        <f>D300+D302</f>
        <v>134000</v>
      </c>
      <c r="E299" s="21"/>
      <c r="F299" s="21">
        <f t="shared" si="8"/>
        <v>134000</v>
      </c>
      <c r="G299" s="21"/>
      <c r="H299" s="21">
        <f t="shared" si="9"/>
        <v>134000</v>
      </c>
    </row>
    <row r="300" spans="1:8" ht="21.75" customHeight="1">
      <c r="A300" s="15" t="s">
        <v>320</v>
      </c>
      <c r="B300" s="15"/>
      <c r="C300" s="30" t="s">
        <v>321</v>
      </c>
      <c r="D300" s="21">
        <f>D301</f>
        <v>54000</v>
      </c>
      <c r="E300" s="21"/>
      <c r="F300" s="21">
        <f t="shared" si="8"/>
        <v>54000</v>
      </c>
      <c r="G300" s="21"/>
      <c r="H300" s="21">
        <f t="shared" si="9"/>
        <v>54000</v>
      </c>
    </row>
    <row r="301" spans="1:8" ht="32.25" customHeight="1">
      <c r="A301" s="15"/>
      <c r="B301" s="15">
        <v>600</v>
      </c>
      <c r="C301" s="30" t="s">
        <v>70</v>
      </c>
      <c r="D301" s="21">
        <v>54000</v>
      </c>
      <c r="E301" s="21"/>
      <c r="F301" s="21">
        <f t="shared" si="8"/>
        <v>54000</v>
      </c>
      <c r="G301" s="21"/>
      <c r="H301" s="21">
        <f t="shared" si="9"/>
        <v>54000</v>
      </c>
    </row>
    <row r="302" spans="1:8" ht="32.25" customHeight="1">
      <c r="A302" s="15" t="s">
        <v>322</v>
      </c>
      <c r="B302" s="15"/>
      <c r="C302" s="30" t="s">
        <v>323</v>
      </c>
      <c r="D302" s="21">
        <f>D303</f>
        <v>80000</v>
      </c>
      <c r="E302" s="21"/>
      <c r="F302" s="21">
        <f t="shared" si="8"/>
        <v>80000</v>
      </c>
      <c r="G302" s="21"/>
      <c r="H302" s="21">
        <f t="shared" si="9"/>
        <v>80000</v>
      </c>
    </row>
    <row r="303" spans="1:8" ht="32.25" customHeight="1">
      <c r="A303" s="15"/>
      <c r="B303" s="15">
        <v>600</v>
      </c>
      <c r="C303" s="30" t="s">
        <v>70</v>
      </c>
      <c r="D303" s="21">
        <v>80000</v>
      </c>
      <c r="E303" s="21"/>
      <c r="F303" s="21">
        <f t="shared" si="8"/>
        <v>80000</v>
      </c>
      <c r="G303" s="21"/>
      <c r="H303" s="21">
        <f t="shared" si="9"/>
        <v>80000</v>
      </c>
    </row>
    <row r="304" spans="1:8" ht="19.5" customHeight="1">
      <c r="A304" s="15" t="s">
        <v>324</v>
      </c>
      <c r="B304" s="15"/>
      <c r="C304" s="30" t="s">
        <v>325</v>
      </c>
      <c r="D304" s="21">
        <f>D305+D307+D309+D311+D313</f>
        <v>64000</v>
      </c>
      <c r="E304" s="21"/>
      <c r="F304" s="21">
        <f t="shared" si="8"/>
        <v>64000</v>
      </c>
      <c r="G304" s="21"/>
      <c r="H304" s="21">
        <f t="shared" si="9"/>
        <v>64000</v>
      </c>
    </row>
    <row r="305" spans="1:8" ht="18.75" customHeight="1">
      <c r="A305" s="15" t="s">
        <v>326</v>
      </c>
      <c r="B305" s="15"/>
      <c r="C305" s="30" t="s">
        <v>327</v>
      </c>
      <c r="D305" s="21">
        <f>D306</f>
        <v>0</v>
      </c>
      <c r="E305" s="21"/>
      <c r="F305" s="21">
        <f t="shared" si="8"/>
        <v>0</v>
      </c>
      <c r="G305" s="21"/>
      <c r="H305" s="21">
        <f t="shared" si="9"/>
        <v>0</v>
      </c>
    </row>
    <row r="306" spans="1:8" ht="32.25" customHeight="1" hidden="1">
      <c r="A306" s="15"/>
      <c r="B306" s="15">
        <v>600</v>
      </c>
      <c r="C306" s="30" t="s">
        <v>70</v>
      </c>
      <c r="D306" s="21">
        <v>0</v>
      </c>
      <c r="F306" s="21">
        <f t="shared" si="8"/>
        <v>0</v>
      </c>
      <c r="H306" s="21">
        <f t="shared" si="9"/>
        <v>0</v>
      </c>
    </row>
    <row r="307" spans="1:8" ht="32.25" customHeight="1" hidden="1">
      <c r="A307" s="15" t="s">
        <v>328</v>
      </c>
      <c r="B307" s="15"/>
      <c r="C307" s="30" t="s">
        <v>329</v>
      </c>
      <c r="D307" s="21">
        <v>0</v>
      </c>
      <c r="F307" s="21">
        <f t="shared" si="8"/>
        <v>0</v>
      </c>
      <c r="H307" s="21">
        <f t="shared" si="9"/>
        <v>0</v>
      </c>
    </row>
    <row r="308" spans="1:8" ht="32.25" customHeight="1" hidden="1">
      <c r="A308" s="15"/>
      <c r="B308" s="15">
        <v>600</v>
      </c>
      <c r="C308" s="30" t="s">
        <v>70</v>
      </c>
      <c r="D308" s="21">
        <v>0</v>
      </c>
      <c r="F308" s="21">
        <f t="shared" si="8"/>
        <v>0</v>
      </c>
      <c r="H308" s="21">
        <f t="shared" si="9"/>
        <v>0</v>
      </c>
    </row>
    <row r="309" spans="1:8" ht="20.25" customHeight="1" hidden="1">
      <c r="A309" s="15" t="s">
        <v>330</v>
      </c>
      <c r="B309" s="15"/>
      <c r="C309" s="30" t="s">
        <v>331</v>
      </c>
      <c r="D309" s="21">
        <v>0</v>
      </c>
      <c r="F309" s="21">
        <f t="shared" si="8"/>
        <v>0</v>
      </c>
      <c r="H309" s="21">
        <f t="shared" si="9"/>
        <v>0</v>
      </c>
    </row>
    <row r="310" spans="1:8" ht="32.25" customHeight="1" hidden="1">
      <c r="A310" s="15"/>
      <c r="B310" s="15">
        <v>600</v>
      </c>
      <c r="C310" s="30" t="s">
        <v>70</v>
      </c>
      <c r="D310" s="21">
        <v>0</v>
      </c>
      <c r="F310" s="21">
        <f t="shared" si="8"/>
        <v>0</v>
      </c>
      <c r="H310" s="21">
        <f t="shared" si="9"/>
        <v>0</v>
      </c>
    </row>
    <row r="311" spans="1:8" ht="39" customHeight="1" hidden="1">
      <c r="A311" s="15" t="s">
        <v>332</v>
      </c>
      <c r="B311" s="15"/>
      <c r="C311" s="30" t="s">
        <v>333</v>
      </c>
      <c r="D311" s="21">
        <f>D312</f>
        <v>0</v>
      </c>
      <c r="F311" s="21">
        <f t="shared" si="8"/>
        <v>0</v>
      </c>
      <c r="H311" s="21">
        <f t="shared" si="9"/>
        <v>0</v>
      </c>
    </row>
    <row r="312" spans="1:8" ht="32.25" customHeight="1" hidden="1">
      <c r="A312" s="15"/>
      <c r="B312" s="15">
        <v>600</v>
      </c>
      <c r="C312" s="30" t="s">
        <v>70</v>
      </c>
      <c r="D312" s="21">
        <v>0</v>
      </c>
      <c r="F312" s="21">
        <f t="shared" si="8"/>
        <v>0</v>
      </c>
      <c r="H312" s="21">
        <f t="shared" si="9"/>
        <v>0</v>
      </c>
    </row>
    <row r="313" spans="1:8" ht="32.25" customHeight="1">
      <c r="A313" s="15" t="s">
        <v>334</v>
      </c>
      <c r="B313" s="15"/>
      <c r="C313" s="30" t="s">
        <v>335</v>
      </c>
      <c r="D313" s="21">
        <f>D314</f>
        <v>64000</v>
      </c>
      <c r="E313" s="21"/>
      <c r="F313" s="21">
        <f t="shared" si="8"/>
        <v>64000</v>
      </c>
      <c r="G313" s="21"/>
      <c r="H313" s="21">
        <f t="shared" si="9"/>
        <v>64000</v>
      </c>
    </row>
    <row r="314" spans="1:8" ht="32.25" customHeight="1">
      <c r="A314" s="15"/>
      <c r="B314" s="15">
        <v>600</v>
      </c>
      <c r="C314" s="30" t="s">
        <v>70</v>
      </c>
      <c r="D314" s="21">
        <v>64000</v>
      </c>
      <c r="E314" s="21"/>
      <c r="F314" s="21">
        <f t="shared" si="8"/>
        <v>64000</v>
      </c>
      <c r="G314" s="21"/>
      <c r="H314" s="21">
        <f t="shared" si="9"/>
        <v>64000</v>
      </c>
    </row>
    <row r="315" spans="1:8" ht="32.25" customHeight="1">
      <c r="A315" s="15" t="s">
        <v>336</v>
      </c>
      <c r="B315" s="15"/>
      <c r="C315" s="30" t="s">
        <v>337</v>
      </c>
      <c r="D315" s="21">
        <f>D316</f>
        <v>50000</v>
      </c>
      <c r="E315" s="21"/>
      <c r="F315" s="21">
        <f t="shared" si="8"/>
        <v>50000</v>
      </c>
      <c r="G315" s="21">
        <f>G318+G316+G320</f>
        <v>496000</v>
      </c>
      <c r="H315" s="21">
        <f t="shared" si="9"/>
        <v>546000</v>
      </c>
    </row>
    <row r="316" spans="1:8" ht="21.75" customHeight="1">
      <c r="A316" s="15" t="s">
        <v>338</v>
      </c>
      <c r="B316" s="15"/>
      <c r="C316" s="30" t="s">
        <v>339</v>
      </c>
      <c r="D316" s="21">
        <f>D317</f>
        <v>50000</v>
      </c>
      <c r="E316" s="21"/>
      <c r="F316" s="21">
        <f t="shared" si="8"/>
        <v>50000</v>
      </c>
      <c r="G316" s="21"/>
      <c r="H316" s="21">
        <f t="shared" si="9"/>
        <v>50000</v>
      </c>
    </row>
    <row r="317" spans="1:8" ht="30.75" customHeight="1">
      <c r="A317" s="15"/>
      <c r="B317" s="15">
        <v>600</v>
      </c>
      <c r="C317" s="30" t="s">
        <v>70</v>
      </c>
      <c r="D317" s="21">
        <v>50000</v>
      </c>
      <c r="E317" s="21"/>
      <c r="F317" s="21">
        <f t="shared" si="8"/>
        <v>50000</v>
      </c>
      <c r="G317" s="21"/>
      <c r="H317" s="21">
        <f t="shared" si="9"/>
        <v>50000</v>
      </c>
    </row>
    <row r="318" spans="1:8" ht="21.75" customHeight="1">
      <c r="A318" s="15" t="s">
        <v>340</v>
      </c>
      <c r="B318" s="15"/>
      <c r="C318" s="30" t="s">
        <v>341</v>
      </c>
      <c r="D318" s="21"/>
      <c r="E318" s="21"/>
      <c r="F318" s="21"/>
      <c r="G318" s="21">
        <f>G319</f>
        <v>16000</v>
      </c>
      <c r="H318" s="21">
        <f t="shared" si="9"/>
        <v>16000</v>
      </c>
    </row>
    <row r="319" spans="1:8" ht="30.75" customHeight="1">
      <c r="A319" s="15"/>
      <c r="B319" s="15">
        <v>600</v>
      </c>
      <c r="C319" s="30" t="s">
        <v>70</v>
      </c>
      <c r="D319" s="21"/>
      <c r="E319" s="21"/>
      <c r="F319" s="21"/>
      <c r="G319" s="21">
        <v>16000</v>
      </c>
      <c r="H319" s="21">
        <f t="shared" si="9"/>
        <v>16000</v>
      </c>
    </row>
    <row r="320" spans="1:8" ht="30.75" customHeight="1">
      <c r="A320" s="15" t="s">
        <v>342</v>
      </c>
      <c r="B320" s="15"/>
      <c r="C320" s="30" t="s">
        <v>343</v>
      </c>
      <c r="D320" s="21"/>
      <c r="E320" s="21"/>
      <c r="F320" s="21"/>
      <c r="G320" s="21">
        <f>G321</f>
        <v>480000</v>
      </c>
      <c r="H320" s="21">
        <f t="shared" si="9"/>
        <v>480000</v>
      </c>
    </row>
    <row r="321" spans="1:8" ht="30.75" customHeight="1">
      <c r="A321" s="15"/>
      <c r="B321" s="15">
        <v>600</v>
      </c>
      <c r="C321" s="30" t="s">
        <v>70</v>
      </c>
      <c r="D321" s="21"/>
      <c r="E321" s="21"/>
      <c r="F321" s="21"/>
      <c r="G321" s="21">
        <f>G322+G323</f>
        <v>480000</v>
      </c>
      <c r="H321" s="21">
        <f t="shared" si="9"/>
        <v>480000</v>
      </c>
    </row>
    <row r="322" spans="1:8" ht="17.25" customHeight="1">
      <c r="A322" s="15"/>
      <c r="B322" s="15"/>
      <c r="C322" s="30" t="s">
        <v>136</v>
      </c>
      <c r="D322" s="21"/>
      <c r="E322" s="21"/>
      <c r="F322" s="21"/>
      <c r="G322" s="21">
        <v>455000</v>
      </c>
      <c r="H322" s="21">
        <f t="shared" si="9"/>
        <v>455000</v>
      </c>
    </row>
    <row r="323" spans="1:8" ht="16.5" customHeight="1">
      <c r="A323" s="15"/>
      <c r="B323" s="15"/>
      <c r="C323" s="30" t="s">
        <v>137</v>
      </c>
      <c r="D323" s="21"/>
      <c r="E323" s="21"/>
      <c r="F323" s="21"/>
      <c r="G323" s="21">
        <v>25000</v>
      </c>
      <c r="H323" s="21">
        <f t="shared" si="9"/>
        <v>25000</v>
      </c>
    </row>
    <row r="324" spans="1:8" ht="11.25" customHeight="1" hidden="1">
      <c r="A324" s="15" t="s">
        <v>344</v>
      </c>
      <c r="B324" s="15"/>
      <c r="C324" s="30" t="s">
        <v>345</v>
      </c>
      <c r="D324" s="21">
        <f>D325</f>
        <v>0</v>
      </c>
      <c r="F324" s="21">
        <f aca="true" t="shared" si="10" ref="F324:F335">D324+E324</f>
        <v>0</v>
      </c>
      <c r="H324" s="21">
        <f t="shared" si="9"/>
        <v>0</v>
      </c>
    </row>
    <row r="325" spans="1:8" ht="23.25" customHeight="1" hidden="1">
      <c r="A325" s="15" t="s">
        <v>346</v>
      </c>
      <c r="B325" s="15"/>
      <c r="C325" s="30" t="s">
        <v>347</v>
      </c>
      <c r="D325" s="21">
        <f>D326</f>
        <v>0</v>
      </c>
      <c r="F325" s="21">
        <f t="shared" si="10"/>
        <v>0</v>
      </c>
      <c r="H325" s="21">
        <f t="shared" si="9"/>
        <v>0</v>
      </c>
    </row>
    <row r="326" spans="1:8" ht="27.75" customHeight="1" hidden="1">
      <c r="A326" s="15"/>
      <c r="B326" s="15">
        <v>600</v>
      </c>
      <c r="C326" s="30" t="s">
        <v>70</v>
      </c>
      <c r="D326" s="21">
        <v>0</v>
      </c>
      <c r="F326" s="21">
        <f t="shared" si="10"/>
        <v>0</v>
      </c>
      <c r="H326" s="21">
        <f t="shared" si="9"/>
        <v>0</v>
      </c>
    </row>
    <row r="327" spans="1:8" ht="15" customHeight="1">
      <c r="A327" s="15" t="s">
        <v>348</v>
      </c>
      <c r="B327" s="15"/>
      <c r="C327" s="30" t="s">
        <v>349</v>
      </c>
      <c r="D327" s="35">
        <f>D328+D330+D332</f>
        <v>2665824</v>
      </c>
      <c r="E327" s="35">
        <f>E328+E332</f>
        <v>3452413</v>
      </c>
      <c r="F327" s="21">
        <f t="shared" si="10"/>
        <v>6118237</v>
      </c>
      <c r="G327" s="35">
        <f>G328+G332</f>
        <v>0</v>
      </c>
      <c r="H327" s="21">
        <f t="shared" si="9"/>
        <v>6118237</v>
      </c>
    </row>
    <row r="328" spans="1:8" ht="15" customHeight="1">
      <c r="A328" s="15" t="s">
        <v>350</v>
      </c>
      <c r="B328" s="15"/>
      <c r="C328" s="42" t="s">
        <v>351</v>
      </c>
      <c r="D328" s="35">
        <f>D329</f>
        <v>30000</v>
      </c>
      <c r="E328" s="35"/>
      <c r="F328" s="21">
        <f t="shared" si="10"/>
        <v>30000</v>
      </c>
      <c r="G328" s="35"/>
      <c r="H328" s="21">
        <f t="shared" si="9"/>
        <v>30000</v>
      </c>
    </row>
    <row r="329" spans="1:8" ht="24.75" customHeight="1">
      <c r="A329" s="15"/>
      <c r="B329" s="15">
        <v>600</v>
      </c>
      <c r="C329" s="30" t="s">
        <v>70</v>
      </c>
      <c r="D329" s="35">
        <v>30000</v>
      </c>
      <c r="E329" s="35"/>
      <c r="F329" s="21">
        <f t="shared" si="10"/>
        <v>30000</v>
      </c>
      <c r="G329" s="35"/>
      <c r="H329" s="21">
        <f t="shared" si="9"/>
        <v>30000</v>
      </c>
    </row>
    <row r="330" spans="1:8" ht="15" customHeight="1" hidden="1">
      <c r="A330" s="15" t="s">
        <v>352</v>
      </c>
      <c r="B330" s="15"/>
      <c r="C330" s="30" t="s">
        <v>353</v>
      </c>
      <c r="D330" s="35">
        <f>D331</f>
        <v>0</v>
      </c>
      <c r="F330" s="21">
        <f t="shared" si="10"/>
        <v>0</v>
      </c>
      <c r="H330" s="21">
        <f t="shared" si="9"/>
        <v>0</v>
      </c>
    </row>
    <row r="331" spans="1:8" ht="24.75" customHeight="1" hidden="1">
      <c r="A331" s="15"/>
      <c r="B331" s="15">
        <v>600</v>
      </c>
      <c r="C331" s="30" t="s">
        <v>70</v>
      </c>
      <c r="D331" s="35">
        <v>0</v>
      </c>
      <c r="F331" s="21">
        <f t="shared" si="10"/>
        <v>0</v>
      </c>
      <c r="H331" s="21">
        <f t="shared" si="9"/>
        <v>0</v>
      </c>
    </row>
    <row r="332" spans="1:8" ht="22.5" customHeight="1">
      <c r="A332" s="15" t="s">
        <v>354</v>
      </c>
      <c r="B332" s="15"/>
      <c r="C332" s="48" t="s">
        <v>355</v>
      </c>
      <c r="D332" s="35">
        <f>D333</f>
        <v>2635824</v>
      </c>
      <c r="E332" s="35">
        <f>E333</f>
        <v>3452413</v>
      </c>
      <c r="F332" s="21">
        <f t="shared" si="10"/>
        <v>6088237</v>
      </c>
      <c r="G332" s="35">
        <f>G333</f>
        <v>0</v>
      </c>
      <c r="H332" s="21">
        <f t="shared" si="9"/>
        <v>6088237</v>
      </c>
    </row>
    <row r="333" spans="1:8" ht="26.25" customHeight="1">
      <c r="A333" s="15"/>
      <c r="B333" s="15">
        <v>600</v>
      </c>
      <c r="C333" s="30" t="s">
        <v>70</v>
      </c>
      <c r="D333" s="35">
        <f>D337</f>
        <v>2635824</v>
      </c>
      <c r="E333" s="35">
        <f>E340+E343</f>
        <v>3452413</v>
      </c>
      <c r="F333" s="21">
        <f t="shared" si="10"/>
        <v>6088237</v>
      </c>
      <c r="G333" s="35">
        <f>G340+G343</f>
        <v>0</v>
      </c>
      <c r="H333" s="21">
        <f t="shared" si="9"/>
        <v>6088237</v>
      </c>
    </row>
    <row r="334" spans="1:8" ht="15.75" customHeight="1">
      <c r="A334" s="15"/>
      <c r="B334" s="15"/>
      <c r="C334" s="30" t="s">
        <v>136</v>
      </c>
      <c r="D334" s="35">
        <f>D338</f>
        <v>1317912</v>
      </c>
      <c r="E334" s="35">
        <f>E344+E341</f>
        <v>1726206.5</v>
      </c>
      <c r="F334" s="21">
        <f t="shared" si="10"/>
        <v>3044118.5</v>
      </c>
      <c r="G334" s="35">
        <f>G344+G341</f>
        <v>0</v>
      </c>
      <c r="H334" s="21">
        <f t="shared" si="9"/>
        <v>3044118.5</v>
      </c>
    </row>
    <row r="335" spans="1:8" ht="14.25" customHeight="1">
      <c r="A335" s="15"/>
      <c r="B335" s="15"/>
      <c r="C335" s="30" t="s">
        <v>137</v>
      </c>
      <c r="D335" s="35">
        <f>D339</f>
        <v>1317912</v>
      </c>
      <c r="E335" s="35">
        <f>E345+E342</f>
        <v>1726206.5</v>
      </c>
      <c r="F335" s="21">
        <f t="shared" si="10"/>
        <v>3044118.5</v>
      </c>
      <c r="G335" s="35">
        <f>G345+G342</f>
        <v>0</v>
      </c>
      <c r="H335" s="21">
        <f t="shared" si="9"/>
        <v>3044118.5</v>
      </c>
    </row>
    <row r="336" spans="1:8" ht="15" customHeight="1">
      <c r="A336" s="15"/>
      <c r="B336" s="15"/>
      <c r="C336" s="30" t="s">
        <v>135</v>
      </c>
      <c r="D336" s="35"/>
      <c r="E336" s="35"/>
      <c r="F336" s="21"/>
      <c r="G336" s="35"/>
      <c r="H336" s="21"/>
    </row>
    <row r="337" spans="1:8" ht="15" customHeight="1">
      <c r="A337" s="15"/>
      <c r="B337" s="15"/>
      <c r="C337" s="30" t="s">
        <v>356</v>
      </c>
      <c r="D337" s="35">
        <f>D338+D339</f>
        <v>2635824</v>
      </c>
      <c r="E337" s="35"/>
      <c r="F337" s="21">
        <f aca="true" t="shared" si="11" ref="F337:F368">D337+E337</f>
        <v>2635824</v>
      </c>
      <c r="G337" s="35"/>
      <c r="H337" s="21">
        <f aca="true" t="shared" si="12" ref="H337:H369">F337+G337</f>
        <v>2635824</v>
      </c>
    </row>
    <row r="338" spans="1:8" ht="15" customHeight="1">
      <c r="A338" s="15"/>
      <c r="B338" s="15"/>
      <c r="C338" s="30" t="s">
        <v>136</v>
      </c>
      <c r="D338" s="35">
        <v>1317912</v>
      </c>
      <c r="E338" s="35"/>
      <c r="F338" s="21">
        <f t="shared" si="11"/>
        <v>1317912</v>
      </c>
      <c r="G338" s="35"/>
      <c r="H338" s="21">
        <f t="shared" si="12"/>
        <v>1317912</v>
      </c>
    </row>
    <row r="339" spans="1:8" ht="15" customHeight="1">
      <c r="A339" s="15"/>
      <c r="B339" s="15"/>
      <c r="C339" s="30" t="s">
        <v>137</v>
      </c>
      <c r="D339" s="35">
        <v>1317912</v>
      </c>
      <c r="E339" s="35"/>
      <c r="F339" s="21">
        <f t="shared" si="11"/>
        <v>1317912</v>
      </c>
      <c r="G339" s="35"/>
      <c r="H339" s="21">
        <f t="shared" si="12"/>
        <v>1317912</v>
      </c>
    </row>
    <row r="340" spans="1:8" ht="15" customHeight="1">
      <c r="A340" s="15"/>
      <c r="B340" s="15"/>
      <c r="C340" s="30" t="s">
        <v>357</v>
      </c>
      <c r="D340" s="35"/>
      <c r="E340" s="35">
        <f>E341+E342</f>
        <v>2020069</v>
      </c>
      <c r="F340" s="21">
        <f t="shared" si="11"/>
        <v>2020069</v>
      </c>
      <c r="G340" s="35">
        <f>G341+G342</f>
        <v>0</v>
      </c>
      <c r="H340" s="21">
        <f t="shared" si="12"/>
        <v>2020069</v>
      </c>
    </row>
    <row r="341" spans="1:8" ht="15" customHeight="1">
      <c r="A341" s="15"/>
      <c r="B341" s="15"/>
      <c r="C341" s="30" t="s">
        <v>136</v>
      </c>
      <c r="D341" s="35"/>
      <c r="E341" s="35">
        <v>1010034.5</v>
      </c>
      <c r="F341" s="21">
        <f t="shared" si="11"/>
        <v>1010034.5</v>
      </c>
      <c r="G341" s="35"/>
      <c r="H341" s="21">
        <f t="shared" si="12"/>
        <v>1010034.5</v>
      </c>
    </row>
    <row r="342" spans="1:8" ht="15" customHeight="1">
      <c r="A342" s="15"/>
      <c r="B342" s="15"/>
      <c r="C342" s="30" t="s">
        <v>137</v>
      </c>
      <c r="D342" s="35"/>
      <c r="E342" s="35">
        <v>1010034.5</v>
      </c>
      <c r="F342" s="21">
        <f t="shared" si="11"/>
        <v>1010034.5</v>
      </c>
      <c r="G342" s="35"/>
      <c r="H342" s="21">
        <f t="shared" si="12"/>
        <v>1010034.5</v>
      </c>
    </row>
    <row r="343" spans="1:8" ht="15" customHeight="1">
      <c r="A343" s="15"/>
      <c r="B343" s="15"/>
      <c r="C343" s="30" t="s">
        <v>358</v>
      </c>
      <c r="D343" s="35"/>
      <c r="E343" s="35">
        <f>E344+E345</f>
        <v>1432344</v>
      </c>
      <c r="F343" s="21">
        <f t="shared" si="11"/>
        <v>1432344</v>
      </c>
      <c r="G343" s="35">
        <f>G344+G345</f>
        <v>0</v>
      </c>
      <c r="H343" s="21">
        <f t="shared" si="12"/>
        <v>1432344</v>
      </c>
    </row>
    <row r="344" spans="1:8" ht="15" customHeight="1">
      <c r="A344" s="15"/>
      <c r="B344" s="15"/>
      <c r="C344" s="30" t="s">
        <v>136</v>
      </c>
      <c r="D344" s="35"/>
      <c r="E344" s="35">
        <v>716172</v>
      </c>
      <c r="F344" s="21">
        <f t="shared" si="11"/>
        <v>716172</v>
      </c>
      <c r="G344" s="35"/>
      <c r="H344" s="21">
        <f t="shared" si="12"/>
        <v>716172</v>
      </c>
    </row>
    <row r="345" spans="1:8" ht="15" customHeight="1">
      <c r="A345" s="15"/>
      <c r="B345" s="15"/>
      <c r="C345" s="30" t="s">
        <v>137</v>
      </c>
      <c r="D345" s="35"/>
      <c r="E345" s="35">
        <v>716172</v>
      </c>
      <c r="F345" s="21">
        <f t="shared" si="11"/>
        <v>716172</v>
      </c>
      <c r="G345" s="35"/>
      <c r="H345" s="21">
        <f t="shared" si="12"/>
        <v>716172</v>
      </c>
    </row>
    <row r="346" spans="1:8" ht="33" customHeight="1">
      <c r="A346" s="27" t="s">
        <v>359</v>
      </c>
      <c r="B346" s="27"/>
      <c r="C346" s="28" t="s">
        <v>360</v>
      </c>
      <c r="D346" s="49">
        <f>D347+D350+D353+D356+D359</f>
        <v>4824200</v>
      </c>
      <c r="E346" s="49">
        <f>E347+E350+E353+E356+E359+E364</f>
        <v>239325.33</v>
      </c>
      <c r="F346" s="49">
        <f t="shared" si="11"/>
        <v>5063525.33</v>
      </c>
      <c r="G346" s="49">
        <f>G347+G350+G353+G356+G359+G364</f>
        <v>390941.27</v>
      </c>
      <c r="H346" s="49">
        <f t="shared" si="12"/>
        <v>5454466.6</v>
      </c>
    </row>
    <row r="347" spans="1:8" ht="25.5" customHeight="1">
      <c r="A347" s="15" t="s">
        <v>361</v>
      </c>
      <c r="B347" s="15"/>
      <c r="C347" s="50" t="s">
        <v>362</v>
      </c>
      <c r="D347" s="21">
        <f>D348</f>
        <v>3475000</v>
      </c>
      <c r="E347" s="21"/>
      <c r="F347" s="21">
        <f t="shared" si="11"/>
        <v>3475000</v>
      </c>
      <c r="G347" s="21"/>
      <c r="H347" s="21">
        <f t="shared" si="12"/>
        <v>3475000</v>
      </c>
    </row>
    <row r="348" spans="1:8" ht="25.5" customHeight="1">
      <c r="A348" s="15" t="s">
        <v>363</v>
      </c>
      <c r="B348" s="15"/>
      <c r="C348" s="50" t="s">
        <v>364</v>
      </c>
      <c r="D348" s="21">
        <f>D349</f>
        <v>3475000</v>
      </c>
      <c r="E348" s="21"/>
      <c r="F348" s="21">
        <f t="shared" si="11"/>
        <v>3475000</v>
      </c>
      <c r="G348" s="21"/>
      <c r="H348" s="21">
        <f t="shared" si="12"/>
        <v>3475000</v>
      </c>
    </row>
    <row r="349" spans="1:8" ht="27.75" customHeight="1">
      <c r="A349" s="15"/>
      <c r="B349" s="15">
        <v>600</v>
      </c>
      <c r="C349" s="30" t="s">
        <v>70</v>
      </c>
      <c r="D349" s="21">
        <v>3475000</v>
      </c>
      <c r="E349" s="21"/>
      <c r="F349" s="21">
        <f t="shared" si="11"/>
        <v>3475000</v>
      </c>
      <c r="G349" s="21"/>
      <c r="H349" s="21">
        <f t="shared" si="12"/>
        <v>3475000</v>
      </c>
    </row>
    <row r="350" spans="1:8" ht="18" customHeight="1">
      <c r="A350" s="15" t="s">
        <v>365</v>
      </c>
      <c r="B350" s="15"/>
      <c r="C350" s="30" t="s">
        <v>366</v>
      </c>
      <c r="D350" s="21">
        <f>D351</f>
        <v>155200</v>
      </c>
      <c r="E350" s="21"/>
      <c r="F350" s="21">
        <f t="shared" si="11"/>
        <v>155200</v>
      </c>
      <c r="G350" s="21"/>
      <c r="H350" s="21">
        <f t="shared" si="12"/>
        <v>155200</v>
      </c>
    </row>
    <row r="351" spans="1:8" ht="27" customHeight="1">
      <c r="A351" s="15" t="s">
        <v>367</v>
      </c>
      <c r="B351" s="15"/>
      <c r="C351" s="50" t="s">
        <v>368</v>
      </c>
      <c r="D351" s="21">
        <f>D352</f>
        <v>155200</v>
      </c>
      <c r="E351" s="21"/>
      <c r="F351" s="21">
        <f t="shared" si="11"/>
        <v>155200</v>
      </c>
      <c r="G351" s="21"/>
      <c r="H351" s="21">
        <f t="shared" si="12"/>
        <v>155200</v>
      </c>
    </row>
    <row r="352" spans="1:8" ht="27" customHeight="1">
      <c r="A352" s="15"/>
      <c r="B352" s="15">
        <v>600</v>
      </c>
      <c r="C352" s="30" t="s">
        <v>70</v>
      </c>
      <c r="D352" s="35">
        <v>155200</v>
      </c>
      <c r="E352" s="35"/>
      <c r="F352" s="21">
        <f t="shared" si="11"/>
        <v>155200</v>
      </c>
      <c r="G352" s="35"/>
      <c r="H352" s="21">
        <f t="shared" si="12"/>
        <v>155200</v>
      </c>
    </row>
    <row r="353" spans="1:8" ht="32.25" customHeight="1">
      <c r="A353" s="15" t="s">
        <v>369</v>
      </c>
      <c r="B353" s="15"/>
      <c r="C353" s="30" t="s">
        <v>370</v>
      </c>
      <c r="D353" s="21">
        <f>D354</f>
        <v>9800</v>
      </c>
      <c r="E353" s="21"/>
      <c r="F353" s="21">
        <f t="shared" si="11"/>
        <v>9800</v>
      </c>
      <c r="G353" s="21"/>
      <c r="H353" s="21">
        <f t="shared" si="12"/>
        <v>9800</v>
      </c>
    </row>
    <row r="354" spans="1:8" ht="38.25" customHeight="1">
      <c r="A354" s="15" t="s">
        <v>371</v>
      </c>
      <c r="B354" s="15"/>
      <c r="C354" s="30" t="s">
        <v>372</v>
      </c>
      <c r="D354" s="21">
        <f>D355</f>
        <v>9800</v>
      </c>
      <c r="E354" s="21"/>
      <c r="F354" s="21">
        <f t="shared" si="11"/>
        <v>9800</v>
      </c>
      <c r="G354" s="21"/>
      <c r="H354" s="21">
        <f t="shared" si="12"/>
        <v>9800</v>
      </c>
    </row>
    <row r="355" spans="1:8" ht="25.5" customHeight="1">
      <c r="A355" s="15"/>
      <c r="B355" s="15">
        <v>600</v>
      </c>
      <c r="C355" s="30" t="s">
        <v>70</v>
      </c>
      <c r="D355" s="21">
        <v>9800</v>
      </c>
      <c r="E355" s="21"/>
      <c r="F355" s="21">
        <f t="shared" si="11"/>
        <v>9800</v>
      </c>
      <c r="G355" s="21"/>
      <c r="H355" s="21">
        <f t="shared" si="12"/>
        <v>9800</v>
      </c>
    </row>
    <row r="356" spans="1:8" ht="12.75" customHeight="1">
      <c r="A356" s="15" t="s">
        <v>373</v>
      </c>
      <c r="B356" s="15"/>
      <c r="C356" s="30" t="s">
        <v>374</v>
      </c>
      <c r="D356" s="21">
        <f>D357</f>
        <v>20000</v>
      </c>
      <c r="E356" s="21"/>
      <c r="F356" s="21">
        <f t="shared" si="11"/>
        <v>20000</v>
      </c>
      <c r="G356" s="21"/>
      <c r="H356" s="21">
        <f t="shared" si="12"/>
        <v>20000</v>
      </c>
    </row>
    <row r="357" spans="1:8" ht="12.75" customHeight="1">
      <c r="A357" s="15" t="s">
        <v>375</v>
      </c>
      <c r="B357" s="15"/>
      <c r="C357" s="30" t="s">
        <v>376</v>
      </c>
      <c r="D357" s="21">
        <f>D358</f>
        <v>20000</v>
      </c>
      <c r="E357" s="21"/>
      <c r="F357" s="21">
        <f t="shared" si="11"/>
        <v>20000</v>
      </c>
      <c r="G357" s="21"/>
      <c r="H357" s="21">
        <f t="shared" si="12"/>
        <v>20000</v>
      </c>
    </row>
    <row r="358" spans="1:8" ht="25.5" customHeight="1">
      <c r="A358" s="15"/>
      <c r="B358" s="15">
        <v>600</v>
      </c>
      <c r="C358" s="30" t="s">
        <v>70</v>
      </c>
      <c r="D358" s="21">
        <v>20000</v>
      </c>
      <c r="E358" s="21"/>
      <c r="F358" s="21">
        <f t="shared" si="11"/>
        <v>20000</v>
      </c>
      <c r="G358" s="21"/>
      <c r="H358" s="21">
        <f t="shared" si="12"/>
        <v>20000</v>
      </c>
    </row>
    <row r="359" spans="1:8" ht="21.75" customHeight="1">
      <c r="A359" s="15" t="s">
        <v>377</v>
      </c>
      <c r="B359" s="15"/>
      <c r="C359" s="30" t="s">
        <v>378</v>
      </c>
      <c r="D359" s="21">
        <f>D360</f>
        <v>1164200</v>
      </c>
      <c r="E359" s="21">
        <f>E360</f>
        <v>238934</v>
      </c>
      <c r="F359" s="21">
        <f t="shared" si="11"/>
        <v>1403134</v>
      </c>
      <c r="G359" s="21">
        <f>G360</f>
        <v>0</v>
      </c>
      <c r="H359" s="21">
        <f t="shared" si="12"/>
        <v>1403134</v>
      </c>
    </row>
    <row r="360" spans="1:8" ht="25.5" customHeight="1">
      <c r="A360" s="15" t="s">
        <v>379</v>
      </c>
      <c r="B360" s="15"/>
      <c r="C360" s="30" t="s">
        <v>380</v>
      </c>
      <c r="D360" s="21">
        <f>D361</f>
        <v>1164200</v>
      </c>
      <c r="E360" s="21">
        <f>E361</f>
        <v>238934</v>
      </c>
      <c r="F360" s="21">
        <f t="shared" si="11"/>
        <v>1403134</v>
      </c>
      <c r="G360" s="21">
        <f>G361</f>
        <v>0</v>
      </c>
      <c r="H360" s="21">
        <f t="shared" si="12"/>
        <v>1403134</v>
      </c>
    </row>
    <row r="361" spans="1:8" ht="25.5" customHeight="1">
      <c r="A361" s="15"/>
      <c r="B361" s="15">
        <v>600</v>
      </c>
      <c r="C361" s="30" t="s">
        <v>70</v>
      </c>
      <c r="D361" s="21">
        <f>D362+D363</f>
        <v>1164200</v>
      </c>
      <c r="E361" s="21">
        <f>E362+E363</f>
        <v>238934</v>
      </c>
      <c r="F361" s="21">
        <f t="shared" si="11"/>
        <v>1403134</v>
      </c>
      <c r="G361" s="21">
        <f>G362+G363</f>
        <v>0</v>
      </c>
      <c r="H361" s="21">
        <f t="shared" si="12"/>
        <v>1403134</v>
      </c>
    </row>
    <row r="362" spans="1:8" ht="18.75" customHeight="1">
      <c r="A362" s="15"/>
      <c r="B362" s="15"/>
      <c r="C362" s="30" t="s">
        <v>136</v>
      </c>
      <c r="D362" s="21">
        <v>582100</v>
      </c>
      <c r="E362" s="21">
        <v>119467</v>
      </c>
      <c r="F362" s="21">
        <f t="shared" si="11"/>
        <v>701567</v>
      </c>
      <c r="G362" s="21"/>
      <c r="H362" s="21">
        <f t="shared" si="12"/>
        <v>701567</v>
      </c>
    </row>
    <row r="363" spans="1:8" ht="18" customHeight="1">
      <c r="A363" s="15"/>
      <c r="B363" s="15"/>
      <c r="C363" s="30" t="s">
        <v>137</v>
      </c>
      <c r="D363" s="21">
        <v>582100</v>
      </c>
      <c r="E363" s="21">
        <v>119467</v>
      </c>
      <c r="F363" s="21">
        <f t="shared" si="11"/>
        <v>701567</v>
      </c>
      <c r="G363" s="21"/>
      <c r="H363" s="21">
        <f t="shared" si="12"/>
        <v>701567</v>
      </c>
    </row>
    <row r="364" spans="1:8" ht="23.25" customHeight="1">
      <c r="A364" s="15" t="s">
        <v>381</v>
      </c>
      <c r="B364" s="15"/>
      <c r="C364" s="30" t="s">
        <v>382</v>
      </c>
      <c r="D364" s="21">
        <f>D365</f>
        <v>0</v>
      </c>
      <c r="E364" s="21">
        <f>E365</f>
        <v>391.33</v>
      </c>
      <c r="F364" s="21">
        <f t="shared" si="11"/>
        <v>391.33</v>
      </c>
      <c r="G364" s="21">
        <f>G365</f>
        <v>390941.27</v>
      </c>
      <c r="H364" s="21">
        <f t="shared" si="12"/>
        <v>391332.60000000003</v>
      </c>
    </row>
    <row r="365" spans="1:8" ht="26.25" customHeight="1">
      <c r="A365" s="15" t="s">
        <v>383</v>
      </c>
      <c r="B365" s="15"/>
      <c r="C365" s="30" t="s">
        <v>384</v>
      </c>
      <c r="D365" s="21">
        <f>D366</f>
        <v>0</v>
      </c>
      <c r="E365" s="21">
        <f>E366</f>
        <v>391.33</v>
      </c>
      <c r="F365" s="21">
        <f t="shared" si="11"/>
        <v>391.33</v>
      </c>
      <c r="G365" s="21">
        <f>G366</f>
        <v>390941.27</v>
      </c>
      <c r="H365" s="21">
        <f t="shared" si="12"/>
        <v>391332.60000000003</v>
      </c>
    </row>
    <row r="366" spans="1:8" ht="24.75" customHeight="1">
      <c r="A366" s="15"/>
      <c r="B366" s="15">
        <v>600</v>
      </c>
      <c r="C366" s="30" t="s">
        <v>70</v>
      </c>
      <c r="D366" s="21">
        <f>D367+D368</f>
        <v>0</v>
      </c>
      <c r="E366" s="21">
        <f>E367+E368</f>
        <v>391.33</v>
      </c>
      <c r="F366" s="21">
        <f t="shared" si="11"/>
        <v>391.33</v>
      </c>
      <c r="G366" s="21">
        <f>G367+G368+G369</f>
        <v>390941.27</v>
      </c>
      <c r="H366" s="21">
        <f t="shared" si="12"/>
        <v>391332.60000000003</v>
      </c>
    </row>
    <row r="367" spans="1:8" ht="18" customHeight="1">
      <c r="A367" s="15"/>
      <c r="B367" s="15"/>
      <c r="C367" s="30" t="s">
        <v>136</v>
      </c>
      <c r="D367" s="21"/>
      <c r="E367" s="21"/>
      <c r="F367" s="21">
        <f t="shared" si="11"/>
        <v>0</v>
      </c>
      <c r="G367" s="21">
        <v>348286.01</v>
      </c>
      <c r="H367" s="21">
        <f t="shared" si="12"/>
        <v>348286.01</v>
      </c>
    </row>
    <row r="368" spans="1:8" ht="18" customHeight="1">
      <c r="A368" s="15"/>
      <c r="B368" s="15"/>
      <c r="C368" s="30" t="s">
        <v>137</v>
      </c>
      <c r="D368" s="21"/>
      <c r="E368" s="21">
        <v>391.33</v>
      </c>
      <c r="F368" s="21">
        <f t="shared" si="11"/>
        <v>391.33</v>
      </c>
      <c r="G368" s="21"/>
      <c r="H368" s="21">
        <f t="shared" si="12"/>
        <v>391.33</v>
      </c>
    </row>
    <row r="369" spans="1:8" ht="18" customHeight="1">
      <c r="A369" s="15"/>
      <c r="B369" s="15"/>
      <c r="C369" s="30" t="s">
        <v>385</v>
      </c>
      <c r="D369" s="21"/>
      <c r="E369" s="21"/>
      <c r="F369" s="21"/>
      <c r="G369" s="21">
        <v>42655.26</v>
      </c>
      <c r="H369" s="21">
        <f t="shared" si="12"/>
        <v>42655.26</v>
      </c>
    </row>
    <row r="370" spans="1:8" ht="33.75" customHeight="1">
      <c r="A370" s="27" t="s">
        <v>386</v>
      </c>
      <c r="B370" s="27"/>
      <c r="C370" s="28" t="s">
        <v>387</v>
      </c>
      <c r="D370" s="51">
        <f>D371+D380</f>
        <v>227476.4</v>
      </c>
      <c r="E370" s="51"/>
      <c r="F370" s="51">
        <f>F371+F380</f>
        <v>227476.4</v>
      </c>
      <c r="G370" s="51"/>
      <c r="H370" s="51">
        <f>H371+H380</f>
        <v>227476.4</v>
      </c>
    </row>
    <row r="371" spans="1:8" ht="12.75" customHeight="1">
      <c r="A371" s="15" t="s">
        <v>388</v>
      </c>
      <c r="B371" s="15"/>
      <c r="C371" s="30" t="s">
        <v>389</v>
      </c>
      <c r="D371" s="21">
        <f>D372+D377</f>
        <v>87500</v>
      </c>
      <c r="E371" s="21"/>
      <c r="F371" s="21">
        <f>F372+F377</f>
        <v>87500</v>
      </c>
      <c r="G371" s="21"/>
      <c r="H371" s="21">
        <f>H372+H377</f>
        <v>87500</v>
      </c>
    </row>
    <row r="372" spans="1:8" ht="25.5" customHeight="1">
      <c r="A372" s="15" t="s">
        <v>390</v>
      </c>
      <c r="B372" s="15"/>
      <c r="C372" s="30" t="s">
        <v>391</v>
      </c>
      <c r="D372" s="21">
        <f>D373+D375</f>
        <v>35000</v>
      </c>
      <c r="E372" s="21"/>
      <c r="F372" s="21">
        <f>F373+F375</f>
        <v>35000</v>
      </c>
      <c r="G372" s="21"/>
      <c r="H372" s="21">
        <f>H373+H375</f>
        <v>35000</v>
      </c>
    </row>
    <row r="373" spans="1:8" ht="12.75" customHeight="1">
      <c r="A373" s="15" t="s">
        <v>392</v>
      </c>
      <c r="B373" s="15"/>
      <c r="C373" s="30" t="s">
        <v>393</v>
      </c>
      <c r="D373" s="21">
        <f>D374</f>
        <v>30000</v>
      </c>
      <c r="E373" s="21"/>
      <c r="F373" s="21">
        <f>F374</f>
        <v>30000</v>
      </c>
      <c r="G373" s="21"/>
      <c r="H373" s="21">
        <f>H374</f>
        <v>30000</v>
      </c>
    </row>
    <row r="374" spans="1:8" ht="30" customHeight="1">
      <c r="A374" s="15"/>
      <c r="B374" s="36" t="s">
        <v>92</v>
      </c>
      <c r="C374" s="22" t="s">
        <v>21</v>
      </c>
      <c r="D374" s="21">
        <v>30000</v>
      </c>
      <c r="E374" s="21"/>
      <c r="F374" s="21">
        <v>30000</v>
      </c>
      <c r="G374" s="21"/>
      <c r="H374" s="21">
        <v>30000</v>
      </c>
    </row>
    <row r="375" spans="1:8" ht="38.25" customHeight="1">
      <c r="A375" s="15" t="s">
        <v>394</v>
      </c>
      <c r="B375" s="15"/>
      <c r="C375" s="30" t="s">
        <v>395</v>
      </c>
      <c r="D375" s="21">
        <f>D376</f>
        <v>5000</v>
      </c>
      <c r="E375" s="21"/>
      <c r="F375" s="21">
        <f>F376</f>
        <v>5000</v>
      </c>
      <c r="G375" s="21"/>
      <c r="H375" s="21">
        <f>H376</f>
        <v>5000</v>
      </c>
    </row>
    <row r="376" spans="1:8" ht="28.5" customHeight="1">
      <c r="A376" s="15"/>
      <c r="B376" s="36" t="s">
        <v>92</v>
      </c>
      <c r="C376" s="22" t="s">
        <v>21</v>
      </c>
      <c r="D376" s="21">
        <v>5000</v>
      </c>
      <c r="E376" s="21"/>
      <c r="F376" s="21">
        <v>5000</v>
      </c>
      <c r="G376" s="21"/>
      <c r="H376" s="21">
        <v>5000</v>
      </c>
    </row>
    <row r="377" spans="1:8" ht="25.5" customHeight="1">
      <c r="A377" s="15" t="s">
        <v>396</v>
      </c>
      <c r="B377" s="15"/>
      <c r="C377" s="30" t="s">
        <v>397</v>
      </c>
      <c r="D377" s="21">
        <f>D378</f>
        <v>52500</v>
      </c>
      <c r="E377" s="21"/>
      <c r="F377" s="21">
        <f>F378</f>
        <v>52500</v>
      </c>
      <c r="G377" s="21"/>
      <c r="H377" s="21">
        <f>H378</f>
        <v>52500</v>
      </c>
    </row>
    <row r="378" spans="1:8" ht="25.5" customHeight="1">
      <c r="A378" s="15" t="s">
        <v>398</v>
      </c>
      <c r="B378" s="15"/>
      <c r="C378" s="30" t="s">
        <v>399</v>
      </c>
      <c r="D378" s="21">
        <f>D379</f>
        <v>52500</v>
      </c>
      <c r="E378" s="21"/>
      <c r="F378" s="21">
        <f>F379</f>
        <v>52500</v>
      </c>
      <c r="G378" s="21"/>
      <c r="H378" s="21">
        <f>H379</f>
        <v>52500</v>
      </c>
    </row>
    <row r="379" spans="1:8" ht="18.75" customHeight="1">
      <c r="A379" s="15"/>
      <c r="B379" s="15">
        <v>800</v>
      </c>
      <c r="C379" s="30" t="s">
        <v>255</v>
      </c>
      <c r="D379" s="21">
        <v>52500</v>
      </c>
      <c r="E379" s="21"/>
      <c r="F379" s="21">
        <v>52500</v>
      </c>
      <c r="G379" s="21"/>
      <c r="H379" s="21">
        <v>52500</v>
      </c>
    </row>
    <row r="380" spans="1:8" ht="18.75" customHeight="1">
      <c r="A380" s="15" t="s">
        <v>400</v>
      </c>
      <c r="B380" s="15"/>
      <c r="C380" s="30" t="s">
        <v>401</v>
      </c>
      <c r="D380" s="21">
        <f>D381+D384+D393+D396+D399</f>
        <v>139976.4</v>
      </c>
      <c r="E380" s="21"/>
      <c r="F380" s="21">
        <f>F381+F384+F393+F396+F399</f>
        <v>139976.4</v>
      </c>
      <c r="G380" s="21"/>
      <c r="H380" s="21">
        <f>H381+H384+H393+H396+H399</f>
        <v>139976.4</v>
      </c>
    </row>
    <row r="381" spans="1:8" ht="29.25" customHeight="1">
      <c r="A381" s="15" t="s">
        <v>402</v>
      </c>
      <c r="B381" s="15"/>
      <c r="C381" s="30" t="s">
        <v>403</v>
      </c>
      <c r="D381" s="21">
        <f>D382</f>
        <v>5000</v>
      </c>
      <c r="E381" s="21"/>
      <c r="F381" s="21">
        <f>F382</f>
        <v>5000</v>
      </c>
      <c r="G381" s="21"/>
      <c r="H381" s="21">
        <f>H382</f>
        <v>5000</v>
      </c>
    </row>
    <row r="382" spans="1:8" ht="25.5" customHeight="1">
      <c r="A382" s="15" t="s">
        <v>404</v>
      </c>
      <c r="B382" s="15"/>
      <c r="C382" s="30" t="s">
        <v>405</v>
      </c>
      <c r="D382" s="21">
        <f>D383</f>
        <v>5000</v>
      </c>
      <c r="E382" s="21"/>
      <c r="F382" s="21">
        <f>F383</f>
        <v>5000</v>
      </c>
      <c r="G382" s="21"/>
      <c r="H382" s="21">
        <f>H383</f>
        <v>5000</v>
      </c>
    </row>
    <row r="383" spans="1:8" ht="25.5" customHeight="1">
      <c r="A383" s="15"/>
      <c r="B383" s="36" t="s">
        <v>92</v>
      </c>
      <c r="C383" s="22" t="s">
        <v>21</v>
      </c>
      <c r="D383" s="21">
        <v>5000</v>
      </c>
      <c r="E383" s="21"/>
      <c r="F383" s="21">
        <v>5000</v>
      </c>
      <c r="G383" s="21"/>
      <c r="H383" s="21">
        <v>5000</v>
      </c>
    </row>
    <row r="384" spans="1:8" ht="25.5" customHeight="1">
      <c r="A384" s="15" t="s">
        <v>406</v>
      </c>
      <c r="B384" s="15"/>
      <c r="C384" s="30" t="s">
        <v>407</v>
      </c>
      <c r="D384" s="21">
        <f>D385+D387+D389+D391</f>
        <v>976.4</v>
      </c>
      <c r="E384" s="21"/>
      <c r="F384" s="21">
        <f>F385+F387+F389+F391</f>
        <v>976.4</v>
      </c>
      <c r="G384" s="21"/>
      <c r="H384" s="21">
        <f>H385+H387+H389+H391</f>
        <v>976.4</v>
      </c>
    </row>
    <row r="385" spans="1:8" ht="25.5" customHeight="1" hidden="1">
      <c r="A385" s="15" t="s">
        <v>408</v>
      </c>
      <c r="B385" s="15"/>
      <c r="C385" s="30" t="s">
        <v>409</v>
      </c>
      <c r="D385" s="21">
        <f>D386</f>
        <v>0</v>
      </c>
      <c r="F385" s="21">
        <f>F386</f>
        <v>0</v>
      </c>
      <c r="H385" s="21">
        <f>H386</f>
        <v>0</v>
      </c>
    </row>
    <row r="386" spans="1:8" ht="25.5" customHeight="1" hidden="1">
      <c r="A386" s="15"/>
      <c r="B386" s="15">
        <v>800</v>
      </c>
      <c r="C386" s="30" t="s">
        <v>255</v>
      </c>
      <c r="D386" s="21">
        <f>D387</f>
        <v>0</v>
      </c>
      <c r="F386" s="21">
        <f>F387</f>
        <v>0</v>
      </c>
      <c r="H386" s="21">
        <f>H387</f>
        <v>0</v>
      </c>
    </row>
    <row r="387" spans="1:8" ht="25.5" customHeight="1" hidden="1">
      <c r="A387" s="15" t="s">
        <v>410</v>
      </c>
      <c r="B387" s="15"/>
      <c r="C387" s="30" t="s">
        <v>411</v>
      </c>
      <c r="D387" s="21">
        <f>D388</f>
        <v>0</v>
      </c>
      <c r="F387" s="21">
        <f>F388</f>
        <v>0</v>
      </c>
      <c r="H387" s="21">
        <f>H388</f>
        <v>0</v>
      </c>
    </row>
    <row r="388" spans="1:8" ht="25.5" customHeight="1" hidden="1">
      <c r="A388" s="15"/>
      <c r="B388" s="15">
        <v>800</v>
      </c>
      <c r="C388" s="30" t="s">
        <v>255</v>
      </c>
      <c r="D388" s="21">
        <v>0</v>
      </c>
      <c r="F388" s="21">
        <v>0</v>
      </c>
      <c r="H388" s="21">
        <v>0</v>
      </c>
    </row>
    <row r="389" spans="1:8" ht="36.75" customHeight="1">
      <c r="A389" s="15" t="s">
        <v>412</v>
      </c>
      <c r="B389" s="15"/>
      <c r="C389" s="30" t="s">
        <v>413</v>
      </c>
      <c r="D389" s="21">
        <f>D390</f>
        <v>976.4</v>
      </c>
      <c r="E389" s="21"/>
      <c r="F389" s="21">
        <f>F390</f>
        <v>976.4</v>
      </c>
      <c r="G389" s="21"/>
      <c r="H389" s="21">
        <f>H390</f>
        <v>976.4</v>
      </c>
    </row>
    <row r="390" spans="1:8" ht="23.25" customHeight="1">
      <c r="A390" s="15"/>
      <c r="B390" s="15">
        <v>800</v>
      </c>
      <c r="C390" s="30" t="s">
        <v>255</v>
      </c>
      <c r="D390" s="21">
        <v>976.4</v>
      </c>
      <c r="E390" s="21"/>
      <c r="F390" s="21">
        <v>976.4</v>
      </c>
      <c r="G390" s="21"/>
      <c r="H390" s="21">
        <v>976.4</v>
      </c>
    </row>
    <row r="391" spans="1:8" ht="25.5" customHeight="1" hidden="1">
      <c r="A391" s="15" t="s">
        <v>414</v>
      </c>
      <c r="B391" s="15"/>
      <c r="C391" s="30" t="s">
        <v>415</v>
      </c>
      <c r="D391" s="21">
        <f>D392</f>
        <v>0</v>
      </c>
      <c r="F391" s="21">
        <f>F392</f>
        <v>0</v>
      </c>
      <c r="H391" s="21">
        <f>H392</f>
        <v>0</v>
      </c>
    </row>
    <row r="392" spans="1:8" ht="25.5" customHeight="1" hidden="1">
      <c r="A392" s="15"/>
      <c r="B392" s="15">
        <v>800</v>
      </c>
      <c r="C392" s="30" t="s">
        <v>255</v>
      </c>
      <c r="D392" s="21">
        <v>0</v>
      </c>
      <c r="F392" s="21">
        <v>0</v>
      </c>
      <c r="H392" s="21">
        <v>0</v>
      </c>
    </row>
    <row r="393" spans="1:8" ht="25.5" customHeight="1">
      <c r="A393" s="15" t="s">
        <v>416</v>
      </c>
      <c r="B393" s="15"/>
      <c r="C393" s="30" t="s">
        <v>417</v>
      </c>
      <c r="D393" s="21">
        <f>D394</f>
        <v>60000</v>
      </c>
      <c r="E393" s="21"/>
      <c r="F393" s="21">
        <f>F394</f>
        <v>60000</v>
      </c>
      <c r="G393" s="21"/>
      <c r="H393" s="21">
        <f>H394</f>
        <v>60000</v>
      </c>
    </row>
    <row r="394" spans="1:8" ht="25.5" customHeight="1">
      <c r="A394" s="15" t="s">
        <v>418</v>
      </c>
      <c r="B394" s="15"/>
      <c r="C394" s="30" t="s">
        <v>419</v>
      </c>
      <c r="D394" s="21">
        <f>D395</f>
        <v>60000</v>
      </c>
      <c r="E394" s="21"/>
      <c r="F394" s="21">
        <f>F395</f>
        <v>60000</v>
      </c>
      <c r="G394" s="21"/>
      <c r="H394" s="21">
        <f>H395</f>
        <v>60000</v>
      </c>
    </row>
    <row r="395" spans="1:8" ht="25.5" customHeight="1">
      <c r="A395" s="15"/>
      <c r="B395" s="36" t="s">
        <v>92</v>
      </c>
      <c r="C395" s="22" t="s">
        <v>21</v>
      </c>
      <c r="D395" s="21">
        <v>60000</v>
      </c>
      <c r="E395" s="21"/>
      <c r="F395" s="21">
        <v>60000</v>
      </c>
      <c r="G395" s="21"/>
      <c r="H395" s="21">
        <v>60000</v>
      </c>
    </row>
    <row r="396" spans="1:8" ht="25.5" customHeight="1">
      <c r="A396" s="15" t="s">
        <v>420</v>
      </c>
      <c r="B396" s="15"/>
      <c r="C396" s="30" t="s">
        <v>421</v>
      </c>
      <c r="D396" s="21">
        <f>D397</f>
        <v>50000</v>
      </c>
      <c r="E396" s="21"/>
      <c r="F396" s="21">
        <f>F397</f>
        <v>50000</v>
      </c>
      <c r="G396" s="21"/>
      <c r="H396" s="21">
        <f>H397</f>
        <v>50000</v>
      </c>
    </row>
    <row r="397" spans="1:8" ht="25.5" customHeight="1">
      <c r="A397" s="15" t="s">
        <v>422</v>
      </c>
      <c r="B397" s="15"/>
      <c r="C397" s="30" t="s">
        <v>423</v>
      </c>
      <c r="D397" s="21">
        <f>D398</f>
        <v>50000</v>
      </c>
      <c r="E397" s="21"/>
      <c r="F397" s="21">
        <f>F398</f>
        <v>50000</v>
      </c>
      <c r="G397" s="21"/>
      <c r="H397" s="21">
        <f>H398</f>
        <v>50000</v>
      </c>
    </row>
    <row r="398" spans="1:8" ht="27.75" customHeight="1">
      <c r="A398" s="15"/>
      <c r="B398" s="36" t="s">
        <v>92</v>
      </c>
      <c r="C398" s="22" t="s">
        <v>21</v>
      </c>
      <c r="D398" s="21">
        <v>50000</v>
      </c>
      <c r="E398" s="21"/>
      <c r="F398" s="21">
        <v>50000</v>
      </c>
      <c r="G398" s="21"/>
      <c r="H398" s="21">
        <v>50000</v>
      </c>
    </row>
    <row r="399" spans="1:8" ht="18.75" customHeight="1">
      <c r="A399" s="15" t="s">
        <v>424</v>
      </c>
      <c r="B399" s="15"/>
      <c r="C399" s="30" t="s">
        <v>425</v>
      </c>
      <c r="D399" s="21">
        <f>D400</f>
        <v>24000</v>
      </c>
      <c r="E399" s="21"/>
      <c r="F399" s="21">
        <f>F400</f>
        <v>24000</v>
      </c>
      <c r="G399" s="21"/>
      <c r="H399" s="21">
        <f>H400</f>
        <v>24000</v>
      </c>
    </row>
    <row r="400" spans="1:8" ht="18.75" customHeight="1">
      <c r="A400" s="15" t="s">
        <v>426</v>
      </c>
      <c r="B400" s="15"/>
      <c r="C400" s="30" t="s">
        <v>427</v>
      </c>
      <c r="D400" s="21">
        <f>D401</f>
        <v>24000</v>
      </c>
      <c r="E400" s="21"/>
      <c r="F400" s="21">
        <f>F401</f>
        <v>24000</v>
      </c>
      <c r="G400" s="21"/>
      <c r="H400" s="21">
        <f>H401</f>
        <v>24000</v>
      </c>
    </row>
    <row r="401" spans="1:8" ht="27" customHeight="1">
      <c r="A401" s="15"/>
      <c r="B401" s="36" t="s">
        <v>92</v>
      </c>
      <c r="C401" s="22" t="s">
        <v>21</v>
      </c>
      <c r="D401" s="21">
        <v>24000</v>
      </c>
      <c r="E401" s="21"/>
      <c r="F401" s="21">
        <v>24000</v>
      </c>
      <c r="G401" s="21"/>
      <c r="H401" s="21">
        <v>24000</v>
      </c>
    </row>
    <row r="402" spans="1:8" ht="25.5" customHeight="1">
      <c r="A402" s="11" t="s">
        <v>428</v>
      </c>
      <c r="B402" s="11"/>
      <c r="C402" s="52" t="s">
        <v>429</v>
      </c>
      <c r="D402" s="53">
        <f>D403+D411+D463</f>
        <v>64059200</v>
      </c>
      <c r="E402" s="53"/>
      <c r="F402" s="53">
        <f>F403+F411+F463</f>
        <v>64059200</v>
      </c>
      <c r="G402" s="53">
        <f>G403+G411+G463</f>
        <v>3105238.8000000003</v>
      </c>
      <c r="H402" s="53">
        <f>F402+G402</f>
        <v>67164438.8</v>
      </c>
    </row>
    <row r="403" spans="1:8" ht="31.5" customHeight="1">
      <c r="A403" s="15" t="s">
        <v>430</v>
      </c>
      <c r="B403" s="15"/>
      <c r="C403" s="42" t="s">
        <v>431</v>
      </c>
      <c r="D403" s="35">
        <f>D404</f>
        <v>6842756.36</v>
      </c>
      <c r="E403" s="35"/>
      <c r="F403" s="35">
        <f>F404</f>
        <v>6842756.36</v>
      </c>
      <c r="G403" s="35">
        <f>G404</f>
        <v>-471913.06999999983</v>
      </c>
      <c r="H403" s="35">
        <f>F403+G403</f>
        <v>6370843.290000001</v>
      </c>
    </row>
    <row r="404" spans="1:8" ht="25.5" customHeight="1">
      <c r="A404" s="15" t="s">
        <v>432</v>
      </c>
      <c r="B404" s="15"/>
      <c r="C404" s="54" t="s">
        <v>433</v>
      </c>
      <c r="D404" s="35">
        <f>D405</f>
        <v>6842756.36</v>
      </c>
      <c r="E404" s="35"/>
      <c r="F404" s="35">
        <f>F405</f>
        <v>6842756.36</v>
      </c>
      <c r="G404" s="45">
        <f>G405+G406</f>
        <v>-471913.06999999983</v>
      </c>
      <c r="H404" s="35">
        <f>F404+G404</f>
        <v>6370843.290000001</v>
      </c>
    </row>
    <row r="405" spans="1:8" ht="25.5" customHeight="1">
      <c r="A405" s="15"/>
      <c r="B405" s="36" t="s">
        <v>92</v>
      </c>
      <c r="C405" s="22" t="s">
        <v>21</v>
      </c>
      <c r="D405" s="35">
        <v>6842756.36</v>
      </c>
      <c r="E405" s="35"/>
      <c r="F405" s="35">
        <v>6842756.36</v>
      </c>
      <c r="G405" s="45">
        <v>-3881035.36</v>
      </c>
      <c r="H405" s="35">
        <f>F405+G405</f>
        <v>2961721.0000000005</v>
      </c>
    </row>
    <row r="406" spans="1:8" ht="18" customHeight="1">
      <c r="A406" s="15"/>
      <c r="B406" s="55" t="s">
        <v>434</v>
      </c>
      <c r="C406" s="56" t="s">
        <v>255</v>
      </c>
      <c r="D406" s="45"/>
      <c r="E406" s="45"/>
      <c r="F406" s="45"/>
      <c r="G406" s="45">
        <f>G408</f>
        <v>3409122.29</v>
      </c>
      <c r="H406" s="45">
        <f>F406+G406</f>
        <v>3409122.29</v>
      </c>
    </row>
    <row r="407" spans="1:8" ht="15" customHeight="1">
      <c r="A407" s="15"/>
      <c r="B407" s="55"/>
      <c r="C407" s="56" t="s">
        <v>135</v>
      </c>
      <c r="D407" s="45"/>
      <c r="E407" s="45"/>
      <c r="F407" s="45"/>
      <c r="G407" s="45"/>
      <c r="H407" s="45"/>
    </row>
    <row r="408" spans="1:8" ht="18.75" customHeight="1">
      <c r="A408" s="15"/>
      <c r="B408" s="55"/>
      <c r="C408" s="56" t="s">
        <v>435</v>
      </c>
      <c r="D408" s="45"/>
      <c r="E408" s="45"/>
      <c r="F408" s="45"/>
      <c r="G408" s="45">
        <f>G410</f>
        <v>3409122.29</v>
      </c>
      <c r="H408" s="45">
        <f>F408+G408</f>
        <v>3409122.29</v>
      </c>
    </row>
    <row r="409" spans="1:8" ht="13.5" customHeight="1">
      <c r="A409" s="15"/>
      <c r="B409" s="55"/>
      <c r="C409" s="57" t="s">
        <v>136</v>
      </c>
      <c r="D409" s="45"/>
      <c r="E409" s="45"/>
      <c r="F409" s="45"/>
      <c r="G409" s="45"/>
      <c r="H409" s="45"/>
    </row>
    <row r="410" spans="1:8" ht="17.25" customHeight="1">
      <c r="A410" s="15"/>
      <c r="B410" s="55"/>
      <c r="C410" s="57" t="s">
        <v>137</v>
      </c>
      <c r="D410" s="45"/>
      <c r="E410" s="45"/>
      <c r="F410" s="45"/>
      <c r="G410" s="45">
        <v>3409122.29</v>
      </c>
      <c r="H410" s="45">
        <f aca="true" t="shared" si="13" ref="H410:H416">F410+G410</f>
        <v>3409122.29</v>
      </c>
    </row>
    <row r="411" spans="1:8" ht="27" customHeight="1">
      <c r="A411" s="15" t="s">
        <v>436</v>
      </c>
      <c r="B411" s="15"/>
      <c r="C411" s="30" t="s">
        <v>437</v>
      </c>
      <c r="D411" s="35">
        <f>D412</f>
        <v>39616575.2</v>
      </c>
      <c r="E411" s="35"/>
      <c r="F411" s="35">
        <f>F412</f>
        <v>39616575.2</v>
      </c>
      <c r="G411" s="35">
        <f>G412</f>
        <v>1478946.48</v>
      </c>
      <c r="H411" s="35">
        <f t="shared" si="13"/>
        <v>41095521.68</v>
      </c>
    </row>
    <row r="412" spans="1:8" ht="25.5" customHeight="1">
      <c r="A412" s="58" t="s">
        <v>438</v>
      </c>
      <c r="B412" s="15"/>
      <c r="C412" s="30" t="s">
        <v>439</v>
      </c>
      <c r="D412" s="35">
        <f>D413</f>
        <v>39616575.2</v>
      </c>
      <c r="E412" s="35"/>
      <c r="F412" s="35">
        <f>F413</f>
        <v>39616575.2</v>
      </c>
      <c r="G412" s="35">
        <f>G413</f>
        <v>1478946.48</v>
      </c>
      <c r="H412" s="35">
        <f t="shared" si="13"/>
        <v>41095521.68</v>
      </c>
    </row>
    <row r="413" spans="1:8" ht="25.5" customHeight="1">
      <c r="A413" s="15"/>
      <c r="B413" s="36" t="s">
        <v>92</v>
      </c>
      <c r="C413" s="22" t="s">
        <v>21</v>
      </c>
      <c r="D413" s="35">
        <f>D415+D416</f>
        <v>39616575.2</v>
      </c>
      <c r="E413" s="35"/>
      <c r="F413" s="35">
        <f>F415+F416</f>
        <v>39616575.2</v>
      </c>
      <c r="G413" s="35">
        <f>G416+G415</f>
        <v>1478946.48</v>
      </c>
      <c r="H413" s="35">
        <f t="shared" si="13"/>
        <v>41095521.68</v>
      </c>
    </row>
    <row r="414" spans="1:8" ht="12.75" customHeight="1">
      <c r="A414" s="15"/>
      <c r="B414" s="15"/>
      <c r="C414" s="30" t="s">
        <v>135</v>
      </c>
      <c r="D414" s="35"/>
      <c r="E414" s="35"/>
      <c r="F414" s="35"/>
      <c r="G414" s="35"/>
      <c r="H414" s="35">
        <f t="shared" si="13"/>
        <v>0</v>
      </c>
    </row>
    <row r="415" spans="1:8" ht="12.75" customHeight="1">
      <c r="A415" s="15"/>
      <c r="B415" s="15"/>
      <c r="C415" s="30" t="s">
        <v>136</v>
      </c>
      <c r="D415" s="35">
        <v>37062200</v>
      </c>
      <c r="E415" s="35"/>
      <c r="F415" s="35">
        <v>37062200</v>
      </c>
      <c r="G415" s="35"/>
      <c r="H415" s="35">
        <f t="shared" si="13"/>
        <v>37062200</v>
      </c>
    </row>
    <row r="416" spans="1:8" ht="16.5" customHeight="1">
      <c r="A416" s="15"/>
      <c r="B416" s="15"/>
      <c r="C416" s="30" t="s">
        <v>137</v>
      </c>
      <c r="D416" s="35">
        <f>D420+D423+D426+D429+D432+D438+D441+D444+D447+D450+D453</f>
        <v>2554375.2</v>
      </c>
      <c r="E416" s="35"/>
      <c r="F416" s="35">
        <f>F420+F423+F426+F429+F432+F438+F441+F444+F447+F450+F453</f>
        <v>2554375.2</v>
      </c>
      <c r="G416" s="35">
        <v>1478946.48</v>
      </c>
      <c r="H416" s="35">
        <f t="shared" si="13"/>
        <v>4033321.68</v>
      </c>
    </row>
    <row r="417" spans="1:8" ht="12.75" customHeight="1" hidden="1">
      <c r="A417" s="15"/>
      <c r="B417" s="15"/>
      <c r="C417" s="30" t="s">
        <v>440</v>
      </c>
      <c r="D417" s="35"/>
      <c r="F417" s="35"/>
      <c r="H417" s="35"/>
    </row>
    <row r="418" spans="1:8" ht="25.5" customHeight="1" hidden="1">
      <c r="A418" s="15"/>
      <c r="B418" s="15"/>
      <c r="C418" s="59" t="s">
        <v>441</v>
      </c>
      <c r="D418" s="35" t="s">
        <v>442</v>
      </c>
      <c r="F418" s="35" t="s">
        <v>442</v>
      </c>
      <c r="H418" s="35" t="s">
        <v>442</v>
      </c>
    </row>
    <row r="419" spans="1:8" ht="12.75" customHeight="1" hidden="1">
      <c r="A419" s="15"/>
      <c r="B419" s="15"/>
      <c r="C419" s="30" t="s">
        <v>136</v>
      </c>
      <c r="D419" s="35" t="s">
        <v>442</v>
      </c>
      <c r="F419" s="35" t="s">
        <v>442</v>
      </c>
      <c r="H419" s="35" t="s">
        <v>442</v>
      </c>
    </row>
    <row r="420" spans="1:8" ht="12.75" customHeight="1" hidden="1">
      <c r="A420" s="15"/>
      <c r="B420" s="15"/>
      <c r="C420" s="30" t="s">
        <v>137</v>
      </c>
      <c r="D420" s="35"/>
      <c r="F420" s="35"/>
      <c r="H420" s="35"/>
    </row>
    <row r="421" spans="1:8" ht="27" customHeight="1" hidden="1">
      <c r="A421" s="15"/>
      <c r="B421" s="15"/>
      <c r="C421" s="60" t="s">
        <v>443</v>
      </c>
      <c r="D421" s="61">
        <f>D423+D422</f>
        <v>162423</v>
      </c>
      <c r="F421" s="61">
        <f>F423+F422</f>
        <v>162423</v>
      </c>
      <c r="H421" s="61">
        <f>H423+H422</f>
        <v>162423</v>
      </c>
    </row>
    <row r="422" spans="1:8" ht="12.75" customHeight="1" hidden="1">
      <c r="A422" s="15"/>
      <c r="B422" s="15"/>
      <c r="C422" s="30" t="s">
        <v>136</v>
      </c>
      <c r="D422" s="35">
        <v>146180.7</v>
      </c>
      <c r="F422" s="35">
        <v>146180.7</v>
      </c>
      <c r="H422" s="35">
        <v>146180.7</v>
      </c>
    </row>
    <row r="423" spans="1:8" ht="12.75" customHeight="1" hidden="1">
      <c r="A423" s="15"/>
      <c r="B423" s="15"/>
      <c r="C423" s="30" t="s">
        <v>137</v>
      </c>
      <c r="D423" s="35">
        <v>16242.3</v>
      </c>
      <c r="F423" s="35">
        <v>16242.3</v>
      </c>
      <c r="H423" s="35">
        <v>16242.3</v>
      </c>
    </row>
    <row r="424" spans="1:8" ht="37.5" customHeight="1" hidden="1">
      <c r="A424" s="15"/>
      <c r="B424" s="15"/>
      <c r="C424" s="62" t="s">
        <v>444</v>
      </c>
      <c r="D424" s="61">
        <f>D426+D425</f>
        <v>66002</v>
      </c>
      <c r="F424" s="61">
        <f>F426+F425</f>
        <v>66002</v>
      </c>
      <c r="H424" s="61">
        <f>H426+H425</f>
        <v>66002</v>
      </c>
    </row>
    <row r="425" spans="1:8" ht="12.75" customHeight="1" hidden="1">
      <c r="A425" s="15"/>
      <c r="B425" s="15"/>
      <c r="C425" s="30" t="s">
        <v>136</v>
      </c>
      <c r="D425" s="61">
        <v>59401.8</v>
      </c>
      <c r="F425" s="61">
        <v>59401.8</v>
      </c>
      <c r="H425" s="61">
        <v>59401.8</v>
      </c>
    </row>
    <row r="426" spans="1:8" ht="12.75" customHeight="1" hidden="1">
      <c r="A426" s="15"/>
      <c r="B426" s="15"/>
      <c r="C426" s="30" t="s">
        <v>137</v>
      </c>
      <c r="D426" s="61">
        <v>6600.2</v>
      </c>
      <c r="F426" s="61">
        <v>6600.2</v>
      </c>
      <c r="H426" s="61">
        <v>6600.2</v>
      </c>
    </row>
    <row r="427" spans="1:8" ht="30.75" customHeight="1" hidden="1">
      <c r="A427" s="15"/>
      <c r="B427" s="15"/>
      <c r="C427" s="63" t="s">
        <v>445</v>
      </c>
      <c r="D427" s="61">
        <f>D429+D428</f>
        <v>185304</v>
      </c>
      <c r="F427" s="61">
        <f>F429+F428</f>
        <v>185304</v>
      </c>
      <c r="H427" s="61">
        <f>H429+H428</f>
        <v>185304</v>
      </c>
    </row>
    <row r="428" spans="1:8" ht="12.75" customHeight="1" hidden="1">
      <c r="A428" s="15"/>
      <c r="B428" s="15"/>
      <c r="C428" s="30" t="s">
        <v>136</v>
      </c>
      <c r="D428" s="61">
        <v>166773.6</v>
      </c>
      <c r="F428" s="61">
        <v>166773.6</v>
      </c>
      <c r="H428" s="61">
        <v>166773.6</v>
      </c>
    </row>
    <row r="429" spans="1:8" ht="12.75" customHeight="1" hidden="1">
      <c r="A429" s="15"/>
      <c r="B429" s="15"/>
      <c r="C429" s="30" t="s">
        <v>137</v>
      </c>
      <c r="D429" s="61">
        <v>18530.4</v>
      </c>
      <c r="F429" s="61">
        <v>18530.4</v>
      </c>
      <c r="H429" s="61">
        <v>18530.4</v>
      </c>
    </row>
    <row r="430" spans="1:8" ht="29.25" customHeight="1" hidden="1">
      <c r="A430" s="15"/>
      <c r="B430" s="15"/>
      <c r="C430" s="63" t="s">
        <v>446</v>
      </c>
      <c r="D430" s="61">
        <f>D432+D431</f>
        <v>63716</v>
      </c>
      <c r="F430" s="61">
        <f>F432+F431</f>
        <v>63716</v>
      </c>
      <c r="H430" s="61">
        <f>H432+H431</f>
        <v>63716</v>
      </c>
    </row>
    <row r="431" spans="1:8" ht="12.75" customHeight="1" hidden="1">
      <c r="A431" s="15"/>
      <c r="B431" s="15"/>
      <c r="C431" s="30" t="s">
        <v>136</v>
      </c>
      <c r="D431" s="61">
        <v>57344.4</v>
      </c>
      <c r="F431" s="61">
        <v>57344.4</v>
      </c>
      <c r="H431" s="61">
        <v>57344.4</v>
      </c>
    </row>
    <row r="432" spans="1:8" ht="12.75" customHeight="1" hidden="1">
      <c r="A432" s="15"/>
      <c r="B432" s="15"/>
      <c r="C432" s="30" t="s">
        <v>137</v>
      </c>
      <c r="D432" s="61">
        <v>6371.6</v>
      </c>
      <c r="F432" s="61">
        <v>6371.6</v>
      </c>
      <c r="H432" s="61">
        <v>6371.6</v>
      </c>
    </row>
    <row r="433" spans="1:8" ht="30" customHeight="1" hidden="1">
      <c r="A433" s="15"/>
      <c r="B433" s="15"/>
      <c r="C433" s="60" t="s">
        <v>447</v>
      </c>
      <c r="D433" s="61">
        <f>D435+D434</f>
        <v>0</v>
      </c>
      <c r="F433" s="61">
        <f>F435+F434</f>
        <v>0</v>
      </c>
      <c r="H433" s="61">
        <f>H435+H434</f>
        <v>0</v>
      </c>
    </row>
    <row r="434" spans="1:8" ht="12.75" customHeight="1" hidden="1">
      <c r="A434" s="15"/>
      <c r="B434" s="15"/>
      <c r="C434" s="30" t="s">
        <v>136</v>
      </c>
      <c r="D434" s="35"/>
      <c r="F434" s="35"/>
      <c r="H434" s="35"/>
    </row>
    <row r="435" spans="1:8" ht="12.75" customHeight="1" hidden="1">
      <c r="A435" s="15"/>
      <c r="B435" s="15"/>
      <c r="C435" s="30" t="s">
        <v>137</v>
      </c>
      <c r="D435" s="35"/>
      <c r="F435" s="35"/>
      <c r="H435" s="35"/>
    </row>
    <row r="436" spans="1:8" ht="31.5" customHeight="1" hidden="1">
      <c r="A436" s="15"/>
      <c r="B436" s="15"/>
      <c r="C436" s="63" t="s">
        <v>448</v>
      </c>
      <c r="D436" s="61">
        <f>D438+D437</f>
        <v>8663257</v>
      </c>
      <c r="F436" s="61">
        <f>F438+F437</f>
        <v>8663257</v>
      </c>
      <c r="H436" s="61">
        <f>H438+H437</f>
        <v>8663257</v>
      </c>
    </row>
    <row r="437" spans="1:8" ht="12.75" customHeight="1" hidden="1">
      <c r="A437" s="15"/>
      <c r="B437" s="15"/>
      <c r="C437" s="30" t="s">
        <v>136</v>
      </c>
      <c r="D437" s="35">
        <v>7796931.3</v>
      </c>
      <c r="F437" s="35">
        <v>7796931.3</v>
      </c>
      <c r="H437" s="35">
        <v>7796931.3</v>
      </c>
    </row>
    <row r="438" spans="1:8" ht="12.75" customHeight="1" hidden="1">
      <c r="A438" s="15"/>
      <c r="B438" s="15"/>
      <c r="C438" s="30" t="s">
        <v>137</v>
      </c>
      <c r="D438" s="35">
        <v>866325.7</v>
      </c>
      <c r="F438" s="35">
        <v>866325.7</v>
      </c>
      <c r="H438" s="35">
        <v>866325.7</v>
      </c>
    </row>
    <row r="439" spans="1:8" ht="27.75" customHeight="1" hidden="1">
      <c r="A439" s="15"/>
      <c r="B439" s="15"/>
      <c r="C439" s="63" t="s">
        <v>449</v>
      </c>
      <c r="D439" s="61">
        <f>D441+D440</f>
        <v>1117848</v>
      </c>
      <c r="F439" s="61">
        <f>F441+F440</f>
        <v>1117848</v>
      </c>
      <c r="H439" s="61">
        <f>H441+H440</f>
        <v>1117848</v>
      </c>
    </row>
    <row r="440" spans="1:8" ht="12.75" customHeight="1" hidden="1">
      <c r="A440" s="15"/>
      <c r="B440" s="15"/>
      <c r="C440" s="30" t="s">
        <v>136</v>
      </c>
      <c r="D440" s="61">
        <v>1006063.2</v>
      </c>
      <c r="F440" s="61">
        <v>1006063.2</v>
      </c>
      <c r="H440" s="61">
        <v>1006063.2</v>
      </c>
    </row>
    <row r="441" spans="1:8" ht="12.75" customHeight="1" hidden="1">
      <c r="A441" s="15"/>
      <c r="B441" s="15"/>
      <c r="C441" s="30" t="s">
        <v>137</v>
      </c>
      <c r="D441" s="61">
        <v>111784.8</v>
      </c>
      <c r="F441" s="61">
        <v>111784.8</v>
      </c>
      <c r="H441" s="61">
        <v>111784.8</v>
      </c>
    </row>
    <row r="442" spans="1:8" ht="24.75" customHeight="1" hidden="1">
      <c r="A442" s="15"/>
      <c r="B442" s="15"/>
      <c r="C442" s="63" t="s">
        <v>450</v>
      </c>
      <c r="D442" s="61">
        <f>D444+D443</f>
        <v>8797736</v>
      </c>
      <c r="F442" s="61">
        <f>F444+F443</f>
        <v>8797736</v>
      </c>
      <c r="H442" s="61">
        <f>H444+H443</f>
        <v>8797736</v>
      </c>
    </row>
    <row r="443" spans="1:8" ht="12.75" customHeight="1" hidden="1">
      <c r="A443" s="15"/>
      <c r="B443" s="15"/>
      <c r="C443" s="30" t="s">
        <v>136</v>
      </c>
      <c r="D443" s="61">
        <v>7917962.4</v>
      </c>
      <c r="F443" s="61">
        <v>7917962.4</v>
      </c>
      <c r="H443" s="61">
        <v>7917962.4</v>
      </c>
    </row>
    <row r="444" spans="1:8" ht="12.75" customHeight="1" hidden="1">
      <c r="A444" s="15"/>
      <c r="B444" s="15"/>
      <c r="C444" s="30" t="s">
        <v>137</v>
      </c>
      <c r="D444" s="61">
        <v>879773.6</v>
      </c>
      <c r="F444" s="61">
        <v>879773.6</v>
      </c>
      <c r="H444" s="61">
        <v>879773.6</v>
      </c>
    </row>
    <row r="445" spans="1:8" ht="25.5" customHeight="1" hidden="1">
      <c r="A445" s="15"/>
      <c r="B445" s="15"/>
      <c r="C445" s="63" t="s">
        <v>451</v>
      </c>
      <c r="D445" s="61">
        <f>D446+D447</f>
        <v>5561686</v>
      </c>
      <c r="F445" s="61">
        <f>F446+F447</f>
        <v>5561686</v>
      </c>
      <c r="H445" s="61">
        <f>H446+H447</f>
        <v>5561686</v>
      </c>
    </row>
    <row r="446" spans="1:8" ht="12.75" customHeight="1" hidden="1">
      <c r="A446" s="15"/>
      <c r="B446" s="15"/>
      <c r="C446" s="30" t="s">
        <v>136</v>
      </c>
      <c r="D446" s="35">
        <v>5005517.4</v>
      </c>
      <c r="F446" s="35">
        <v>5005517.4</v>
      </c>
      <c r="H446" s="35">
        <v>5005517.4</v>
      </c>
    </row>
    <row r="447" spans="1:8" ht="12.75" customHeight="1" hidden="1">
      <c r="A447" s="15"/>
      <c r="B447" s="15"/>
      <c r="C447" s="30" t="s">
        <v>137</v>
      </c>
      <c r="D447" s="35">
        <v>556168.6</v>
      </c>
      <c r="F447" s="35">
        <v>556168.6</v>
      </c>
      <c r="H447" s="35">
        <v>556168.6</v>
      </c>
    </row>
    <row r="448" spans="1:8" ht="20.25" customHeight="1" hidden="1">
      <c r="A448" s="15"/>
      <c r="B448" s="15"/>
      <c r="C448" s="63" t="s">
        <v>452</v>
      </c>
      <c r="D448" s="61">
        <f>D449+D450</f>
        <v>311830</v>
      </c>
      <c r="F448" s="61">
        <f>F449+F450</f>
        <v>311830</v>
      </c>
      <c r="H448" s="61">
        <f>H449+H450</f>
        <v>311830</v>
      </c>
    </row>
    <row r="449" spans="1:8" ht="12.75" customHeight="1" hidden="1">
      <c r="A449" s="15"/>
      <c r="B449" s="15"/>
      <c r="C449" s="30" t="s">
        <v>136</v>
      </c>
      <c r="D449" s="35">
        <v>280647</v>
      </c>
      <c r="F449" s="35">
        <v>280647</v>
      </c>
      <c r="H449" s="35">
        <v>280647</v>
      </c>
    </row>
    <row r="450" spans="1:8" ht="15.75" customHeight="1" hidden="1">
      <c r="A450" s="15"/>
      <c r="B450" s="15"/>
      <c r="C450" s="64" t="s">
        <v>137</v>
      </c>
      <c r="D450" s="35">
        <v>31183</v>
      </c>
      <c r="F450" s="35">
        <v>31183</v>
      </c>
      <c r="H450" s="35">
        <v>31183</v>
      </c>
    </row>
    <row r="451" spans="1:8" ht="19.5" customHeight="1" hidden="1">
      <c r="A451" s="15"/>
      <c r="B451" s="15"/>
      <c r="C451" s="63" t="s">
        <v>453</v>
      </c>
      <c r="D451" s="61">
        <f>D452+D453</f>
        <v>613950</v>
      </c>
      <c r="F451" s="61">
        <f>F452+F453</f>
        <v>613950</v>
      </c>
      <c r="H451" s="61">
        <f>H452+H453</f>
        <v>613950</v>
      </c>
    </row>
    <row r="452" spans="1:8" ht="13.5" customHeight="1" hidden="1">
      <c r="A452" s="15"/>
      <c r="B452" s="15"/>
      <c r="C452" s="30" t="s">
        <v>136</v>
      </c>
      <c r="D452" s="61">
        <v>552555</v>
      </c>
      <c r="F452" s="61">
        <v>552555</v>
      </c>
      <c r="H452" s="61">
        <v>552555</v>
      </c>
    </row>
    <row r="453" spans="1:8" ht="6" customHeight="1" hidden="1">
      <c r="A453" s="15"/>
      <c r="B453" s="15"/>
      <c r="C453" s="64" t="s">
        <v>137</v>
      </c>
      <c r="D453" s="61">
        <v>61395</v>
      </c>
      <c r="F453" s="61">
        <v>61395</v>
      </c>
      <c r="H453" s="61">
        <v>61395</v>
      </c>
    </row>
    <row r="454" spans="1:8" ht="7.5" customHeight="1" hidden="1">
      <c r="A454" s="65"/>
      <c r="B454" s="15">
        <v>800</v>
      </c>
      <c r="C454" s="30" t="s">
        <v>454</v>
      </c>
      <c r="D454" s="35">
        <f>D455+D456</f>
        <v>32474033.45</v>
      </c>
      <c r="E454" s="35"/>
      <c r="F454" s="35">
        <f>F455+F456</f>
        <v>32474033.45</v>
      </c>
      <c r="G454" s="35"/>
      <c r="H454" s="35">
        <f>H455+H456</f>
        <v>32474033.45</v>
      </c>
    </row>
    <row r="455" spans="1:8" ht="17.25" customHeight="1" hidden="1">
      <c r="A455" s="65"/>
      <c r="B455" s="15"/>
      <c r="C455" s="30" t="s">
        <v>136</v>
      </c>
      <c r="D455" s="66">
        <v>13310517.98</v>
      </c>
      <c r="E455" s="66"/>
      <c r="F455" s="66">
        <v>13310517.98</v>
      </c>
      <c r="G455" s="66"/>
      <c r="H455" s="66">
        <v>13310517.98</v>
      </c>
    </row>
    <row r="456" spans="1:8" ht="17.25" customHeight="1" hidden="1">
      <c r="A456" s="65"/>
      <c r="B456" s="15"/>
      <c r="C456" s="30" t="s">
        <v>137</v>
      </c>
      <c r="D456" s="35">
        <v>19163515.47</v>
      </c>
      <c r="E456" s="35"/>
      <c r="F456" s="35">
        <v>19163515.47</v>
      </c>
      <c r="G456" s="35"/>
      <c r="H456" s="35">
        <v>19163515.47</v>
      </c>
    </row>
    <row r="457" spans="1:8" ht="35.25" customHeight="1" hidden="1">
      <c r="A457" s="15" t="s">
        <v>455</v>
      </c>
      <c r="B457" s="67"/>
      <c r="C457" s="68" t="s">
        <v>456</v>
      </c>
      <c r="D457" s="35">
        <f>D458</f>
        <v>0</v>
      </c>
      <c r="F457" s="35">
        <f>F458</f>
        <v>0</v>
      </c>
      <c r="H457" s="35">
        <f>H458</f>
        <v>0</v>
      </c>
    </row>
    <row r="458" spans="1:8" ht="23.25" customHeight="1" hidden="1">
      <c r="A458" s="58" t="s">
        <v>457</v>
      </c>
      <c r="B458" s="15"/>
      <c r="C458" s="30" t="s">
        <v>458</v>
      </c>
      <c r="D458" s="35">
        <f>D459</f>
        <v>0</v>
      </c>
      <c r="F458" s="35">
        <f>F459</f>
        <v>0</v>
      </c>
      <c r="H458" s="35">
        <f>H459</f>
        <v>0</v>
      </c>
    </row>
    <row r="459" spans="1:8" ht="15" customHeight="1" hidden="1">
      <c r="A459" s="15"/>
      <c r="B459" s="36" t="s">
        <v>92</v>
      </c>
      <c r="C459" s="39" t="s">
        <v>21</v>
      </c>
      <c r="D459" s="35">
        <f>D461+D462</f>
        <v>0</v>
      </c>
      <c r="F459" s="35">
        <f>F461+F462</f>
        <v>0</v>
      </c>
      <c r="H459" s="35">
        <f>H461+H462</f>
        <v>0</v>
      </c>
    </row>
    <row r="460" spans="1:8" ht="13.5" customHeight="1" hidden="1">
      <c r="A460" s="15"/>
      <c r="B460" s="15"/>
      <c r="C460" s="30" t="s">
        <v>135</v>
      </c>
      <c r="D460" s="35" t="s">
        <v>459</v>
      </c>
      <c r="F460" s="35" t="s">
        <v>459</v>
      </c>
      <c r="H460" s="35" t="s">
        <v>459</v>
      </c>
    </row>
    <row r="461" spans="1:8" ht="15.75" customHeight="1" hidden="1">
      <c r="A461" s="15"/>
      <c r="B461" s="15"/>
      <c r="C461" s="30" t="s">
        <v>136</v>
      </c>
      <c r="D461" s="35">
        <v>0</v>
      </c>
      <c r="F461" s="35">
        <v>0</v>
      </c>
      <c r="H461" s="35">
        <v>0</v>
      </c>
    </row>
    <row r="462" spans="1:8" ht="20.25" customHeight="1" hidden="1">
      <c r="A462" s="15"/>
      <c r="B462" s="15"/>
      <c r="C462" s="30" t="s">
        <v>137</v>
      </c>
      <c r="D462" s="35">
        <v>0</v>
      </c>
      <c r="F462" s="35">
        <v>0</v>
      </c>
      <c r="H462" s="35">
        <v>0</v>
      </c>
    </row>
    <row r="463" spans="1:8" ht="25.5" customHeight="1">
      <c r="A463" s="15" t="s">
        <v>460</v>
      </c>
      <c r="B463" s="15"/>
      <c r="C463" s="31" t="s">
        <v>461</v>
      </c>
      <c r="D463" s="35">
        <f>D464</f>
        <v>17599868.44</v>
      </c>
      <c r="E463" s="35">
        <f>E464+E471</f>
        <v>0</v>
      </c>
      <c r="F463" s="45">
        <f>D463+E463</f>
        <v>17599868.44</v>
      </c>
      <c r="G463" s="35">
        <f>G464+G471</f>
        <v>2098205.39</v>
      </c>
      <c r="H463" s="45">
        <f>F463+G463</f>
        <v>19698073.830000002</v>
      </c>
    </row>
    <row r="464" spans="1:8" ht="12.75" customHeight="1">
      <c r="A464" s="15" t="s">
        <v>462</v>
      </c>
      <c r="B464" s="15"/>
      <c r="C464" s="31" t="s">
        <v>463</v>
      </c>
      <c r="D464" s="35">
        <f>D465</f>
        <v>17599868.44</v>
      </c>
      <c r="E464" s="45">
        <f>E465</f>
        <v>-4991500</v>
      </c>
      <c r="F464" s="45">
        <f>D464+E464</f>
        <v>12608368.440000001</v>
      </c>
      <c r="G464" s="35">
        <f>G465+G466</f>
        <v>1498205.3900000001</v>
      </c>
      <c r="H464" s="45">
        <f>F464+G464</f>
        <v>14106573.830000002</v>
      </c>
    </row>
    <row r="465" spans="1:8" ht="25.5" customHeight="1">
      <c r="A465" s="15"/>
      <c r="B465" s="36" t="s">
        <v>92</v>
      </c>
      <c r="C465" s="22" t="s">
        <v>21</v>
      </c>
      <c r="D465" s="35">
        <v>17599868.44</v>
      </c>
      <c r="E465" s="45">
        <v>-4991500</v>
      </c>
      <c r="F465" s="45">
        <f>D465+E465</f>
        <v>12608368.440000001</v>
      </c>
      <c r="G465" s="35">
        <v>-1449889.58</v>
      </c>
      <c r="H465" s="45">
        <f>F465+G465</f>
        <v>11158478.860000001</v>
      </c>
    </row>
    <row r="466" spans="1:8" ht="19.5" customHeight="1">
      <c r="A466" s="15"/>
      <c r="B466" s="36" t="s">
        <v>434</v>
      </c>
      <c r="C466" s="69" t="s">
        <v>255</v>
      </c>
      <c r="D466" s="35"/>
      <c r="E466" s="45"/>
      <c r="F466" s="45"/>
      <c r="G466" s="35">
        <f>G468</f>
        <v>2948094.97</v>
      </c>
      <c r="H466" s="45">
        <f>F466+G466</f>
        <v>2948094.97</v>
      </c>
    </row>
    <row r="467" spans="1:8" ht="17.25" customHeight="1">
      <c r="A467" s="15"/>
      <c r="B467" s="36"/>
      <c r="C467" s="69" t="s">
        <v>135</v>
      </c>
      <c r="D467" s="35"/>
      <c r="E467" s="45"/>
      <c r="F467" s="45"/>
      <c r="G467" s="35"/>
      <c r="H467" s="45"/>
    </row>
    <row r="468" spans="1:8" ht="18" customHeight="1">
      <c r="A468" s="15"/>
      <c r="B468" s="36"/>
      <c r="C468" s="69" t="s">
        <v>435</v>
      </c>
      <c r="D468" s="35"/>
      <c r="E468" s="45"/>
      <c r="F468" s="45"/>
      <c r="G468" s="35">
        <f>G470</f>
        <v>2948094.97</v>
      </c>
      <c r="H468" s="45">
        <f>F468+G468</f>
        <v>2948094.97</v>
      </c>
    </row>
    <row r="469" spans="1:8" ht="14.25" customHeight="1">
      <c r="A469" s="15"/>
      <c r="B469" s="36"/>
      <c r="C469" s="68" t="s">
        <v>136</v>
      </c>
      <c r="D469" s="35"/>
      <c r="E469" s="45"/>
      <c r="F469" s="45"/>
      <c r="G469" s="35"/>
      <c r="H469" s="45">
        <f>F469+G469</f>
        <v>0</v>
      </c>
    </row>
    <row r="470" spans="1:8" ht="15.75" customHeight="1">
      <c r="A470" s="15"/>
      <c r="B470" s="36"/>
      <c r="C470" s="68" t="s">
        <v>137</v>
      </c>
      <c r="D470" s="35"/>
      <c r="E470" s="45"/>
      <c r="F470" s="45"/>
      <c r="G470" s="35">
        <v>2948094.97</v>
      </c>
      <c r="H470" s="45">
        <f>F470+G470</f>
        <v>2948094.97</v>
      </c>
    </row>
    <row r="471" spans="1:8" ht="41.25" customHeight="1">
      <c r="A471" s="26" t="s">
        <v>464</v>
      </c>
      <c r="B471" s="33"/>
      <c r="C471" s="22" t="s">
        <v>465</v>
      </c>
      <c r="D471" s="45"/>
      <c r="E471" s="45">
        <f>E472</f>
        <v>4991500</v>
      </c>
      <c r="F471" s="45">
        <f>D471+E471</f>
        <v>4991500</v>
      </c>
      <c r="G471" s="35">
        <f>G472</f>
        <v>600000</v>
      </c>
      <c r="H471" s="45">
        <f>F471+G471</f>
        <v>5591500</v>
      </c>
    </row>
    <row r="472" spans="1:8" ht="32.25" customHeight="1">
      <c r="A472" s="26"/>
      <c r="B472" s="33" t="s">
        <v>466</v>
      </c>
      <c r="C472" s="23" t="s">
        <v>70</v>
      </c>
      <c r="D472" s="45"/>
      <c r="E472" s="45">
        <v>4991500</v>
      </c>
      <c r="F472" s="45">
        <f>D472+E472</f>
        <v>4991500</v>
      </c>
      <c r="G472" s="35">
        <v>600000</v>
      </c>
      <c r="H472" s="45">
        <f>F472+G472</f>
        <v>5591500</v>
      </c>
    </row>
    <row r="473" spans="1:8" ht="38.25" customHeight="1">
      <c r="A473" s="27" t="s">
        <v>467</v>
      </c>
      <c r="B473" s="70"/>
      <c r="C473" s="71" t="s">
        <v>468</v>
      </c>
      <c r="D473" s="49">
        <f>D474+D490</f>
        <v>3850000</v>
      </c>
      <c r="E473" s="49"/>
      <c r="F473" s="49">
        <f>F474+F490</f>
        <v>3850000</v>
      </c>
      <c r="G473" s="49">
        <f>G490</f>
        <v>1137123.63</v>
      </c>
      <c r="H473" s="49">
        <f>H474+H490</f>
        <v>4987123.63</v>
      </c>
    </row>
    <row r="474" spans="1:8" ht="12.75" customHeight="1">
      <c r="A474" s="15" t="s">
        <v>469</v>
      </c>
      <c r="B474" s="15"/>
      <c r="C474" s="30" t="s">
        <v>470</v>
      </c>
      <c r="D474" s="35">
        <f>D475+D487</f>
        <v>3748135.69</v>
      </c>
      <c r="E474" s="35"/>
      <c r="F474" s="35">
        <f>F475+F487</f>
        <v>3748135.69</v>
      </c>
      <c r="G474" s="35"/>
      <c r="H474" s="35">
        <f>H475+H487</f>
        <v>3748135.69</v>
      </c>
    </row>
    <row r="475" spans="1:8" ht="12.75" customHeight="1">
      <c r="A475" s="15" t="s">
        <v>471</v>
      </c>
      <c r="B475" s="15"/>
      <c r="C475" s="30" t="s">
        <v>472</v>
      </c>
      <c r="D475" s="35">
        <f>D476+D478+D480+D482</f>
        <v>3727135.69</v>
      </c>
      <c r="E475" s="35"/>
      <c r="F475" s="35">
        <f>F476+F478+F480+F482</f>
        <v>3727135.69</v>
      </c>
      <c r="G475" s="35"/>
      <c r="H475" s="35">
        <f>H476+H478+H480+H482</f>
        <v>3727135.69</v>
      </c>
    </row>
    <row r="476" spans="1:8" ht="25.5" customHeight="1">
      <c r="A476" s="15" t="s">
        <v>473</v>
      </c>
      <c r="B476" s="15"/>
      <c r="C476" s="30" t="s">
        <v>474</v>
      </c>
      <c r="D476" s="35">
        <f>D477</f>
        <v>165109.69</v>
      </c>
      <c r="E476" s="35"/>
      <c r="F476" s="35">
        <f>F477</f>
        <v>165109.69</v>
      </c>
      <c r="G476" s="35"/>
      <c r="H476" s="35">
        <f>H477</f>
        <v>165109.69</v>
      </c>
    </row>
    <row r="477" spans="1:8" ht="25.5" customHeight="1">
      <c r="A477" s="15"/>
      <c r="B477" s="36" t="s">
        <v>92</v>
      </c>
      <c r="C477" s="22" t="s">
        <v>21</v>
      </c>
      <c r="D477" s="35">
        <v>165109.69</v>
      </c>
      <c r="E477" s="35"/>
      <c r="F477" s="35">
        <v>165109.69</v>
      </c>
      <c r="G477" s="35"/>
      <c r="H477" s="35">
        <v>165109.69</v>
      </c>
    </row>
    <row r="478" spans="1:8" ht="25.5" customHeight="1">
      <c r="A478" s="15" t="s">
        <v>475</v>
      </c>
      <c r="B478" s="15"/>
      <c r="C478" s="30" t="s">
        <v>476</v>
      </c>
      <c r="D478" s="35">
        <f>D479</f>
        <v>62026</v>
      </c>
      <c r="E478" s="35"/>
      <c r="F478" s="35">
        <f>F479</f>
        <v>62026</v>
      </c>
      <c r="G478" s="35"/>
      <c r="H478" s="35">
        <f>H479</f>
        <v>62026</v>
      </c>
    </row>
    <row r="479" spans="1:8" ht="25.5" customHeight="1">
      <c r="A479" s="15"/>
      <c r="B479" s="36" t="s">
        <v>92</v>
      </c>
      <c r="C479" s="22" t="s">
        <v>21</v>
      </c>
      <c r="D479" s="35">
        <v>62026</v>
      </c>
      <c r="E479" s="35"/>
      <c r="F479" s="35">
        <v>62026</v>
      </c>
      <c r="G479" s="35"/>
      <c r="H479" s="35">
        <v>62026</v>
      </c>
    </row>
    <row r="480" spans="1:8" ht="51" customHeight="1" hidden="1">
      <c r="A480" s="15" t="s">
        <v>477</v>
      </c>
      <c r="B480" s="15"/>
      <c r="C480" s="30" t="s">
        <v>478</v>
      </c>
      <c r="D480" s="35" t="s">
        <v>459</v>
      </c>
      <c r="F480" s="35" t="s">
        <v>459</v>
      </c>
      <c r="H480" s="35" t="s">
        <v>459</v>
      </c>
    </row>
    <row r="481" spans="1:8" ht="25.5" customHeight="1" hidden="1">
      <c r="A481" s="15"/>
      <c r="B481" s="36" t="s">
        <v>92</v>
      </c>
      <c r="C481" s="34" t="s">
        <v>93</v>
      </c>
      <c r="D481" s="35" t="s">
        <v>459</v>
      </c>
      <c r="F481" s="35" t="s">
        <v>459</v>
      </c>
      <c r="H481" s="35" t="s">
        <v>459</v>
      </c>
    </row>
    <row r="482" spans="1:8" ht="21" customHeight="1">
      <c r="A482" s="15" t="s">
        <v>479</v>
      </c>
      <c r="B482" s="15"/>
      <c r="C482" s="30" t="s">
        <v>480</v>
      </c>
      <c r="D482" s="35" t="s">
        <v>481</v>
      </c>
      <c r="E482" s="35"/>
      <c r="F482" s="35" t="s">
        <v>481</v>
      </c>
      <c r="G482" s="35"/>
      <c r="H482" s="35" t="s">
        <v>481</v>
      </c>
    </row>
    <row r="483" spans="1:8" ht="25.5" customHeight="1">
      <c r="A483" s="15"/>
      <c r="B483" s="36" t="s">
        <v>92</v>
      </c>
      <c r="C483" s="22" t="s">
        <v>21</v>
      </c>
      <c r="D483" s="35" t="s">
        <v>481</v>
      </c>
      <c r="E483" s="35"/>
      <c r="F483" s="35" t="s">
        <v>481</v>
      </c>
      <c r="G483" s="35"/>
      <c r="H483" s="35" t="s">
        <v>481</v>
      </c>
    </row>
    <row r="484" spans="1:8" ht="12.75" customHeight="1">
      <c r="A484" s="15"/>
      <c r="B484" s="36"/>
      <c r="C484" s="30" t="s">
        <v>135</v>
      </c>
      <c r="D484" s="35" t="s">
        <v>459</v>
      </c>
      <c r="E484" s="35"/>
      <c r="F484" s="35" t="s">
        <v>459</v>
      </c>
      <c r="G484" s="35"/>
      <c r="H484" s="35" t="s">
        <v>459</v>
      </c>
    </row>
    <row r="485" spans="1:8" ht="12.75" customHeight="1">
      <c r="A485" s="15"/>
      <c r="B485" s="36"/>
      <c r="C485" s="30" t="s">
        <v>136</v>
      </c>
      <c r="D485" s="35">
        <v>2975000</v>
      </c>
      <c r="E485" s="35"/>
      <c r="F485" s="35">
        <v>2975000</v>
      </c>
      <c r="G485" s="35"/>
      <c r="H485" s="35">
        <v>2975000</v>
      </c>
    </row>
    <row r="486" spans="1:8" ht="12.75" customHeight="1">
      <c r="A486" s="15"/>
      <c r="B486" s="36"/>
      <c r="C486" s="30" t="s">
        <v>137</v>
      </c>
      <c r="D486" s="35" t="s">
        <v>482</v>
      </c>
      <c r="E486" s="35"/>
      <c r="F486" s="35" t="s">
        <v>482</v>
      </c>
      <c r="G486" s="35"/>
      <c r="H486" s="35" t="s">
        <v>482</v>
      </c>
    </row>
    <row r="487" spans="1:8" ht="25.5" customHeight="1">
      <c r="A487" s="15" t="s">
        <v>483</v>
      </c>
      <c r="B487" s="15"/>
      <c r="C487" s="30" t="s">
        <v>484</v>
      </c>
      <c r="D487" s="35">
        <f>D488</f>
        <v>21000</v>
      </c>
      <c r="E487" s="35"/>
      <c r="F487" s="35">
        <f>F488</f>
        <v>21000</v>
      </c>
      <c r="G487" s="35"/>
      <c r="H487" s="35">
        <f>H488</f>
        <v>21000</v>
      </c>
    </row>
    <row r="488" spans="1:8" ht="38.25" customHeight="1">
      <c r="A488" s="15" t="s">
        <v>485</v>
      </c>
      <c r="B488" s="15"/>
      <c r="C488" s="30" t="s">
        <v>486</v>
      </c>
      <c r="D488" s="35">
        <f>D489</f>
        <v>21000</v>
      </c>
      <c r="E488" s="35"/>
      <c r="F488" s="35">
        <f>F489</f>
        <v>21000</v>
      </c>
      <c r="G488" s="35"/>
      <c r="H488" s="35">
        <f>H489</f>
        <v>21000</v>
      </c>
    </row>
    <row r="489" spans="1:8" ht="25.5" customHeight="1">
      <c r="A489" s="15"/>
      <c r="B489" s="15">
        <v>200</v>
      </c>
      <c r="C489" s="22" t="s">
        <v>21</v>
      </c>
      <c r="D489" s="35">
        <v>21000</v>
      </c>
      <c r="E489" s="35"/>
      <c r="F489" s="35">
        <v>21000</v>
      </c>
      <c r="G489" s="35"/>
      <c r="H489" s="35">
        <v>21000</v>
      </c>
    </row>
    <row r="490" spans="1:8" ht="25.5" customHeight="1">
      <c r="A490" s="15" t="s">
        <v>487</v>
      </c>
      <c r="B490" s="15"/>
      <c r="C490" s="30" t="s">
        <v>488</v>
      </c>
      <c r="D490" s="21">
        <f>D491+D494+D509+D515</f>
        <v>101864.31</v>
      </c>
      <c r="E490" s="21"/>
      <c r="F490" s="21">
        <f>F491+F494+F509+F515</f>
        <v>101864.31</v>
      </c>
      <c r="G490" s="21">
        <f>G515</f>
        <v>1137123.63</v>
      </c>
      <c r="H490" s="21">
        <f>H491+H494+H509+H515</f>
        <v>1238987.94</v>
      </c>
    </row>
    <row r="491" spans="1:8" ht="25.5" customHeight="1">
      <c r="A491" s="15" t="s">
        <v>489</v>
      </c>
      <c r="B491" s="15"/>
      <c r="C491" s="30" t="s">
        <v>490</v>
      </c>
      <c r="D491" s="21">
        <f>D492</f>
        <v>30000</v>
      </c>
      <c r="E491" s="21"/>
      <c r="F491" s="21">
        <f>F492</f>
        <v>30000</v>
      </c>
      <c r="G491" s="21"/>
      <c r="H491" s="21">
        <f>H492</f>
        <v>30000</v>
      </c>
    </row>
    <row r="492" spans="1:8" ht="38.25" customHeight="1">
      <c r="A492" s="15" t="s">
        <v>491</v>
      </c>
      <c r="B492" s="15"/>
      <c r="C492" s="30" t="s">
        <v>492</v>
      </c>
      <c r="D492" s="21">
        <f>D493</f>
        <v>30000</v>
      </c>
      <c r="E492" s="21"/>
      <c r="F492" s="21">
        <f>F493</f>
        <v>30000</v>
      </c>
      <c r="G492" s="21"/>
      <c r="H492" s="21">
        <f>H493</f>
        <v>30000</v>
      </c>
    </row>
    <row r="493" spans="1:8" ht="25.5" customHeight="1">
      <c r="A493" s="15"/>
      <c r="B493" s="36" t="s">
        <v>92</v>
      </c>
      <c r="C493" s="22" t="s">
        <v>21</v>
      </c>
      <c r="D493" s="21">
        <v>30000</v>
      </c>
      <c r="E493" s="21"/>
      <c r="F493" s="21">
        <v>30000</v>
      </c>
      <c r="G493" s="21"/>
      <c r="H493" s="21">
        <v>30000</v>
      </c>
    </row>
    <row r="494" spans="1:8" ht="38.25" customHeight="1">
      <c r="A494" s="15" t="s">
        <v>493</v>
      </c>
      <c r="B494" s="15"/>
      <c r="C494" s="72" t="s">
        <v>494</v>
      </c>
      <c r="D494" s="21">
        <f>D495</f>
        <v>50000</v>
      </c>
      <c r="E494" s="21"/>
      <c r="F494" s="21">
        <f>F495</f>
        <v>50000</v>
      </c>
      <c r="G494" s="21"/>
      <c r="H494" s="21">
        <f>H495</f>
        <v>50000</v>
      </c>
    </row>
    <row r="495" spans="1:8" ht="38.25" customHeight="1">
      <c r="A495" s="15" t="s">
        <v>495</v>
      </c>
      <c r="B495" s="15"/>
      <c r="C495" s="72" t="s">
        <v>496</v>
      </c>
      <c r="D495" s="21">
        <f>D508</f>
        <v>50000</v>
      </c>
      <c r="E495" s="21"/>
      <c r="F495" s="21">
        <f>F508</f>
        <v>50000</v>
      </c>
      <c r="G495" s="21"/>
      <c r="H495" s="21">
        <f>H508</f>
        <v>50000</v>
      </c>
    </row>
    <row r="496" spans="1:8" ht="25.5" customHeight="1" hidden="1">
      <c r="A496" s="15"/>
      <c r="B496" s="15">
        <v>200</v>
      </c>
      <c r="C496" s="30" t="s">
        <v>497</v>
      </c>
      <c r="D496" s="21"/>
      <c r="F496" s="21"/>
      <c r="H496" s="21"/>
    </row>
    <row r="497" spans="1:8" ht="38.25" customHeight="1" hidden="1">
      <c r="A497" s="15" t="s">
        <v>493</v>
      </c>
      <c r="B497" s="15"/>
      <c r="C497" s="72" t="s">
        <v>494</v>
      </c>
      <c r="D497" s="21"/>
      <c r="F497" s="21"/>
      <c r="H497" s="21"/>
    </row>
    <row r="498" spans="1:8" ht="38.25" customHeight="1" hidden="1">
      <c r="A498" s="15" t="s">
        <v>495</v>
      </c>
      <c r="B498" s="15"/>
      <c r="C498" s="72" t="s">
        <v>496</v>
      </c>
      <c r="D498" s="21"/>
      <c r="F498" s="21"/>
      <c r="H498" s="21"/>
    </row>
    <row r="499" spans="1:8" ht="25.5" customHeight="1" hidden="1">
      <c r="A499" s="15"/>
      <c r="B499" s="15">
        <v>200</v>
      </c>
      <c r="C499" s="30" t="s">
        <v>497</v>
      </c>
      <c r="D499" s="21"/>
      <c r="F499" s="21"/>
      <c r="H499" s="21"/>
    </row>
    <row r="500" spans="1:8" ht="38.25" customHeight="1" hidden="1">
      <c r="A500" s="15" t="s">
        <v>493</v>
      </c>
      <c r="B500" s="15"/>
      <c r="C500" s="72" t="s">
        <v>494</v>
      </c>
      <c r="D500" s="21"/>
      <c r="F500" s="21"/>
      <c r="H500" s="21"/>
    </row>
    <row r="501" spans="1:8" ht="38.25" customHeight="1" hidden="1">
      <c r="A501" s="15" t="s">
        <v>495</v>
      </c>
      <c r="B501" s="15"/>
      <c r="C501" s="72" t="s">
        <v>496</v>
      </c>
      <c r="D501" s="21">
        <f>D502</f>
        <v>442929.01</v>
      </c>
      <c r="F501" s="21">
        <f>F502</f>
        <v>442929.01</v>
      </c>
      <c r="H501" s="21">
        <f>H502</f>
        <v>442929.01</v>
      </c>
    </row>
    <row r="502" spans="1:8" ht="25.5" customHeight="1" hidden="1">
      <c r="A502" s="15"/>
      <c r="B502" s="15">
        <v>200</v>
      </c>
      <c r="C502" s="30" t="s">
        <v>497</v>
      </c>
      <c r="D502" s="21">
        <f>D503</f>
        <v>442929.01</v>
      </c>
      <c r="F502" s="21">
        <f>F503</f>
        <v>442929.01</v>
      </c>
      <c r="H502" s="21">
        <f>H503</f>
        <v>442929.01</v>
      </c>
    </row>
    <row r="503" spans="1:8" ht="38.25" customHeight="1" hidden="1">
      <c r="A503" s="15" t="s">
        <v>493</v>
      </c>
      <c r="B503" s="15"/>
      <c r="C503" s="72" t="s">
        <v>494</v>
      </c>
      <c r="D503" s="21">
        <f>D504+D506</f>
        <v>442929.01</v>
      </c>
      <c r="F503" s="21">
        <f>F504+F506</f>
        <v>442929.01</v>
      </c>
      <c r="H503" s="21">
        <f>H504+H506</f>
        <v>442929.01</v>
      </c>
    </row>
    <row r="504" spans="1:8" ht="38.25" customHeight="1" hidden="1">
      <c r="A504" s="15" t="s">
        <v>495</v>
      </c>
      <c r="B504" s="15"/>
      <c r="C504" s="72" t="s">
        <v>496</v>
      </c>
      <c r="D504" s="21">
        <f>D505</f>
        <v>332196.78</v>
      </c>
      <c r="F504" s="21">
        <f>F505</f>
        <v>332196.78</v>
      </c>
      <c r="H504" s="21">
        <f>H505</f>
        <v>332196.78</v>
      </c>
    </row>
    <row r="505" spans="1:8" ht="25.5" customHeight="1" hidden="1">
      <c r="A505" s="15"/>
      <c r="B505" s="15">
        <v>200</v>
      </c>
      <c r="C505" s="30" t="s">
        <v>497</v>
      </c>
      <c r="D505" s="21">
        <v>332196.78</v>
      </c>
      <c r="F505" s="21">
        <v>332196.78</v>
      </c>
      <c r="H505" s="21">
        <v>332196.78</v>
      </c>
    </row>
    <row r="506" spans="1:8" ht="38.25" customHeight="1" hidden="1">
      <c r="A506" s="15" t="s">
        <v>493</v>
      </c>
      <c r="B506" s="15"/>
      <c r="C506" s="72" t="s">
        <v>494</v>
      </c>
      <c r="D506" s="21">
        <f>D507</f>
        <v>110732.23</v>
      </c>
      <c r="F506" s="21">
        <f>F507</f>
        <v>110732.23</v>
      </c>
      <c r="H506" s="21">
        <f>H507</f>
        <v>110732.23</v>
      </c>
    </row>
    <row r="507" spans="1:8" ht="38.25" customHeight="1" hidden="1">
      <c r="A507" s="15" t="s">
        <v>495</v>
      </c>
      <c r="B507" s="15"/>
      <c r="C507" s="72" t="s">
        <v>496</v>
      </c>
      <c r="D507" s="21">
        <v>110732.23</v>
      </c>
      <c r="F507" s="21">
        <v>110732.23</v>
      </c>
      <c r="H507" s="21">
        <v>110732.23</v>
      </c>
    </row>
    <row r="508" spans="1:8" ht="25.5" customHeight="1">
      <c r="A508" s="15"/>
      <c r="B508" s="36" t="s">
        <v>92</v>
      </c>
      <c r="C508" s="22" t="s">
        <v>21</v>
      </c>
      <c r="D508" s="21">
        <v>50000</v>
      </c>
      <c r="E508" s="21"/>
      <c r="F508" s="21">
        <v>50000</v>
      </c>
      <c r="G508" s="21"/>
      <c r="H508" s="21">
        <v>50000</v>
      </c>
    </row>
    <row r="509" spans="1:8" ht="25.5" customHeight="1" hidden="1">
      <c r="A509" s="15" t="s">
        <v>498</v>
      </c>
      <c r="B509" s="15"/>
      <c r="C509" s="30" t="s">
        <v>499</v>
      </c>
      <c r="D509" s="21">
        <v>0</v>
      </c>
      <c r="F509" s="21">
        <v>0</v>
      </c>
      <c r="H509" s="21">
        <v>0</v>
      </c>
    </row>
    <row r="510" spans="1:8" ht="25.5" customHeight="1" hidden="1">
      <c r="A510" s="15" t="s">
        <v>500</v>
      </c>
      <c r="B510" s="15"/>
      <c r="C510" s="30" t="s">
        <v>501</v>
      </c>
      <c r="D510" s="21">
        <v>0</v>
      </c>
      <c r="F510" s="21">
        <v>0</v>
      </c>
      <c r="H510" s="21">
        <v>0</v>
      </c>
    </row>
    <row r="511" spans="1:8" ht="25.5" customHeight="1" hidden="1">
      <c r="A511" s="15"/>
      <c r="B511" s="15">
        <v>200</v>
      </c>
      <c r="C511" s="30" t="s">
        <v>21</v>
      </c>
      <c r="D511" s="21">
        <v>0</v>
      </c>
      <c r="F511" s="21">
        <v>0</v>
      </c>
      <c r="H511" s="21">
        <v>0</v>
      </c>
    </row>
    <row r="512" spans="1:8" ht="12.75" customHeight="1" hidden="1">
      <c r="A512" s="15"/>
      <c r="B512" s="15"/>
      <c r="C512" s="30" t="s">
        <v>135</v>
      </c>
      <c r="D512" s="21"/>
      <c r="F512" s="21"/>
      <c r="H512" s="21"/>
    </row>
    <row r="513" spans="1:8" ht="12.75" customHeight="1" hidden="1">
      <c r="A513" s="15"/>
      <c r="B513" s="15"/>
      <c r="C513" s="30" t="s">
        <v>136</v>
      </c>
      <c r="D513" s="21">
        <v>0</v>
      </c>
      <c r="F513" s="21">
        <v>0</v>
      </c>
      <c r="H513" s="21">
        <v>0</v>
      </c>
    </row>
    <row r="514" spans="1:8" ht="12.75" customHeight="1" hidden="1">
      <c r="A514" s="15"/>
      <c r="B514" s="73"/>
      <c r="C514" s="30" t="s">
        <v>137</v>
      </c>
      <c r="D514" s="21">
        <v>0</v>
      </c>
      <c r="F514" s="21">
        <v>0</v>
      </c>
      <c r="H514" s="21">
        <v>0</v>
      </c>
    </row>
    <row r="515" spans="1:8" ht="19.5" customHeight="1">
      <c r="A515" s="74" t="s">
        <v>502</v>
      </c>
      <c r="B515" s="75"/>
      <c r="C515" s="30" t="s">
        <v>503</v>
      </c>
      <c r="D515" s="35" t="s">
        <v>504</v>
      </c>
      <c r="E515" s="35"/>
      <c r="F515" s="35" t="s">
        <v>504</v>
      </c>
      <c r="G515" s="35">
        <f>G516</f>
        <v>1137123.63</v>
      </c>
      <c r="H515" s="35">
        <f>F515+G515</f>
        <v>1158987.94</v>
      </c>
    </row>
    <row r="516" spans="1:8" ht="19.5" customHeight="1">
      <c r="A516" s="74" t="s">
        <v>505</v>
      </c>
      <c r="B516" s="36"/>
      <c r="C516" s="30" t="s">
        <v>506</v>
      </c>
      <c r="D516" s="35" t="s">
        <v>504</v>
      </c>
      <c r="E516" s="35"/>
      <c r="F516" s="35" t="s">
        <v>504</v>
      </c>
      <c r="G516" s="35">
        <f>G517</f>
        <v>1137123.63</v>
      </c>
      <c r="H516" s="35">
        <f>F516+G516</f>
        <v>1158987.94</v>
      </c>
    </row>
    <row r="517" spans="1:8" ht="24.75" customHeight="1">
      <c r="A517" s="32"/>
      <c r="B517" s="36" t="s">
        <v>92</v>
      </c>
      <c r="C517" s="22" t="s">
        <v>21</v>
      </c>
      <c r="D517" s="35" t="s">
        <v>504</v>
      </c>
      <c r="E517" s="35"/>
      <c r="F517" s="35" t="s">
        <v>504</v>
      </c>
      <c r="G517" s="35">
        <f>G521</f>
        <v>1137123.63</v>
      </c>
      <c r="H517" s="35">
        <f>F517+G517</f>
        <v>1158987.94</v>
      </c>
    </row>
    <row r="518" spans="1:8" ht="12.75" customHeight="1">
      <c r="A518" s="32"/>
      <c r="B518" s="36"/>
      <c r="C518" s="30" t="s">
        <v>135</v>
      </c>
      <c r="D518" s="35" t="s">
        <v>459</v>
      </c>
      <c r="E518" s="35"/>
      <c r="F518" s="35"/>
      <c r="G518" s="35"/>
      <c r="H518" s="35"/>
    </row>
    <row r="519" spans="1:8" ht="12.75" customHeight="1">
      <c r="A519" s="32"/>
      <c r="B519" s="36"/>
      <c r="C519" s="30" t="s">
        <v>136</v>
      </c>
      <c r="D519" s="35" t="s">
        <v>459</v>
      </c>
      <c r="E519" s="35"/>
      <c r="F519" s="35" t="s">
        <v>459</v>
      </c>
      <c r="G519" s="35">
        <f>G521</f>
        <v>1137123.63</v>
      </c>
      <c r="H519" s="35">
        <f>F519+G519</f>
        <v>1137123.63</v>
      </c>
    </row>
    <row r="520" spans="1:8" ht="12.75" customHeight="1">
      <c r="A520" s="32"/>
      <c r="B520" s="36"/>
      <c r="C520" s="30" t="s">
        <v>137</v>
      </c>
      <c r="D520" s="35" t="s">
        <v>504</v>
      </c>
      <c r="E520" s="35"/>
      <c r="F520" s="35" t="s">
        <v>504</v>
      </c>
      <c r="G520" s="35"/>
      <c r="H520" s="35">
        <f>F520+G520</f>
        <v>21864.31</v>
      </c>
    </row>
    <row r="521" spans="1:8" ht="24" customHeight="1">
      <c r="A521" s="32"/>
      <c r="B521" s="36"/>
      <c r="C521" s="30" t="s">
        <v>507</v>
      </c>
      <c r="D521" s="35" t="s">
        <v>508</v>
      </c>
      <c r="E521" s="35"/>
      <c r="F521" s="35" t="s">
        <v>508</v>
      </c>
      <c r="G521" s="35">
        <f>G523</f>
        <v>1137123.63</v>
      </c>
      <c r="H521" s="35">
        <f>F521+G521</f>
        <v>1149292</v>
      </c>
    </row>
    <row r="522" spans="1:8" ht="12.75" customHeight="1">
      <c r="A522" s="32"/>
      <c r="B522" s="36"/>
      <c r="C522" s="30" t="s">
        <v>135</v>
      </c>
      <c r="D522" s="35" t="s">
        <v>459</v>
      </c>
      <c r="E522" s="35"/>
      <c r="F522" s="35"/>
      <c r="G522" s="35"/>
      <c r="H522" s="35"/>
    </row>
    <row r="523" spans="1:8" ht="12.75" customHeight="1">
      <c r="A523" s="32"/>
      <c r="B523" s="36"/>
      <c r="C523" s="30" t="s">
        <v>136</v>
      </c>
      <c r="D523" s="35" t="s">
        <v>459</v>
      </c>
      <c r="E523" s="35"/>
      <c r="F523" s="35" t="s">
        <v>459</v>
      </c>
      <c r="G523" s="35">
        <v>1137123.63</v>
      </c>
      <c r="H523" s="35">
        <f>F523+G523</f>
        <v>1137123.63</v>
      </c>
    </row>
    <row r="524" spans="1:8" ht="12.75" customHeight="1">
      <c r="A524" s="32"/>
      <c r="B524" s="36"/>
      <c r="C524" s="30" t="s">
        <v>137</v>
      </c>
      <c r="D524" s="35" t="s">
        <v>508</v>
      </c>
      <c r="E524" s="35"/>
      <c r="F524" s="35" t="s">
        <v>508</v>
      </c>
      <c r="G524" s="35"/>
      <c r="H524" s="35">
        <f>F524+G524</f>
        <v>12168.37</v>
      </c>
    </row>
    <row r="525" spans="1:8" ht="26.25" customHeight="1">
      <c r="A525" s="32"/>
      <c r="B525" s="36"/>
      <c r="C525" s="30" t="s">
        <v>509</v>
      </c>
      <c r="D525" s="35" t="s">
        <v>510</v>
      </c>
      <c r="E525" s="35"/>
      <c r="F525" s="35" t="s">
        <v>510</v>
      </c>
      <c r="G525" s="35"/>
      <c r="H525" s="35" t="s">
        <v>510</v>
      </c>
    </row>
    <row r="526" spans="1:8" ht="12.75" customHeight="1">
      <c r="A526" s="32"/>
      <c r="B526" s="36"/>
      <c r="C526" s="30" t="s">
        <v>135</v>
      </c>
      <c r="D526" s="35" t="s">
        <v>459</v>
      </c>
      <c r="E526" s="35"/>
      <c r="F526" s="35" t="s">
        <v>459</v>
      </c>
      <c r="G526" s="35"/>
      <c r="H526" s="35" t="s">
        <v>459</v>
      </c>
    </row>
    <row r="527" spans="1:8" ht="12.75" customHeight="1">
      <c r="A527" s="32"/>
      <c r="B527" s="36"/>
      <c r="C527" s="30" t="s">
        <v>136</v>
      </c>
      <c r="D527" s="35" t="s">
        <v>459</v>
      </c>
      <c r="E527" s="35"/>
      <c r="F527" s="35" t="s">
        <v>459</v>
      </c>
      <c r="G527" s="35"/>
      <c r="H527" s="35" t="s">
        <v>459</v>
      </c>
    </row>
    <row r="528" spans="1:8" ht="12.75" customHeight="1">
      <c r="A528" s="32"/>
      <c r="B528" s="36"/>
      <c r="C528" s="30" t="s">
        <v>137</v>
      </c>
      <c r="D528" s="35" t="s">
        <v>510</v>
      </c>
      <c r="E528" s="35"/>
      <c r="F528" s="35" t="s">
        <v>510</v>
      </c>
      <c r="G528" s="35"/>
      <c r="H528" s="35" t="s">
        <v>510</v>
      </c>
    </row>
    <row r="529" spans="1:8" ht="24" customHeight="1" hidden="1">
      <c r="A529" s="15"/>
      <c r="B529" s="73"/>
      <c r="C529" s="30" t="s">
        <v>511</v>
      </c>
      <c r="D529" s="21"/>
      <c r="F529" s="21"/>
      <c r="H529" s="21"/>
    </row>
    <row r="530" spans="1:8" ht="12.75" customHeight="1" hidden="1">
      <c r="A530" s="15"/>
      <c r="B530" s="73"/>
      <c r="C530" s="30" t="s">
        <v>135</v>
      </c>
      <c r="D530" s="21"/>
      <c r="F530" s="21"/>
      <c r="H530" s="21"/>
    </row>
    <row r="531" spans="1:8" ht="12.75" customHeight="1" hidden="1">
      <c r="A531" s="15"/>
      <c r="B531" s="73"/>
      <c r="C531" s="30" t="s">
        <v>136</v>
      </c>
      <c r="D531" s="21"/>
      <c r="F531" s="21"/>
      <c r="H531" s="21"/>
    </row>
    <row r="532" spans="1:8" ht="12.75" customHeight="1" hidden="1">
      <c r="A532" s="15"/>
      <c r="B532" s="73"/>
      <c r="C532" s="30" t="s">
        <v>137</v>
      </c>
      <c r="D532" s="21"/>
      <c r="F532" s="21"/>
      <c r="H532" s="21"/>
    </row>
    <row r="533" spans="1:8" ht="27.75" customHeight="1" hidden="1">
      <c r="A533" s="15"/>
      <c r="B533" s="73"/>
      <c r="C533" s="30" t="s">
        <v>512</v>
      </c>
      <c r="D533" s="21"/>
      <c r="F533" s="21"/>
      <c r="H533" s="21"/>
    </row>
    <row r="534" spans="1:8" ht="12.75" customHeight="1" hidden="1">
      <c r="A534" s="15"/>
      <c r="B534" s="73"/>
      <c r="C534" s="30" t="s">
        <v>135</v>
      </c>
      <c r="D534" s="21"/>
      <c r="F534" s="21"/>
      <c r="H534" s="21"/>
    </row>
    <row r="535" spans="1:8" ht="12.75" customHeight="1" hidden="1">
      <c r="A535" s="15"/>
      <c r="B535" s="73"/>
      <c r="C535" s="30" t="s">
        <v>136</v>
      </c>
      <c r="D535" s="21"/>
      <c r="F535" s="21"/>
      <c r="H535" s="21"/>
    </row>
    <row r="536" spans="1:8" ht="12.75" customHeight="1" hidden="1">
      <c r="A536" s="15"/>
      <c r="B536" s="73"/>
      <c r="C536" s="30" t="s">
        <v>137</v>
      </c>
      <c r="D536" s="21"/>
      <c r="F536" s="21"/>
      <c r="H536" s="21"/>
    </row>
    <row r="537" spans="1:8" ht="25.5" customHeight="1" hidden="1">
      <c r="A537" s="15"/>
      <c r="B537" s="73"/>
      <c r="C537" s="30" t="s">
        <v>513</v>
      </c>
      <c r="D537" s="21"/>
      <c r="F537" s="21"/>
      <c r="H537" s="21"/>
    </row>
    <row r="538" spans="1:8" ht="12.75" customHeight="1" hidden="1">
      <c r="A538" s="15"/>
      <c r="B538" s="73"/>
      <c r="C538" s="30" t="s">
        <v>135</v>
      </c>
      <c r="D538" s="21"/>
      <c r="F538" s="21"/>
      <c r="H538" s="21"/>
    </row>
    <row r="539" spans="1:8" ht="12.75" customHeight="1" hidden="1">
      <c r="A539" s="15"/>
      <c r="B539" s="73"/>
      <c r="C539" s="30" t="s">
        <v>136</v>
      </c>
      <c r="D539" s="21"/>
      <c r="F539" s="21"/>
      <c r="H539" s="21"/>
    </row>
    <row r="540" spans="1:8" ht="12.75" customHeight="1" hidden="1">
      <c r="A540" s="15"/>
      <c r="B540" s="73"/>
      <c r="C540" s="30" t="s">
        <v>137</v>
      </c>
      <c r="D540" s="21"/>
      <c r="F540" s="21"/>
      <c r="H540" s="21"/>
    </row>
    <row r="541" spans="1:8" ht="25.5" customHeight="1">
      <c r="A541" s="27" t="s">
        <v>514</v>
      </c>
      <c r="B541" s="27"/>
      <c r="C541" s="28" t="s">
        <v>515</v>
      </c>
      <c r="D541" s="49">
        <f>D542+D549</f>
        <v>4597147.279999999</v>
      </c>
      <c r="E541" s="49"/>
      <c r="F541" s="49">
        <f>F542+F549</f>
        <v>4597147.279999999</v>
      </c>
      <c r="G541" s="49">
        <f>G542+G552</f>
        <v>92000.01000000024</v>
      </c>
      <c r="H541" s="49">
        <f>F541+G541</f>
        <v>4689147.289999999</v>
      </c>
    </row>
    <row r="542" spans="1:8" ht="25.5" customHeight="1">
      <c r="A542" s="76" t="s">
        <v>516</v>
      </c>
      <c r="B542" s="73"/>
      <c r="C542" s="23" t="s">
        <v>517</v>
      </c>
      <c r="D542" s="77">
        <f>D543</f>
        <v>4597147.279999999</v>
      </c>
      <c r="E542" s="77"/>
      <c r="F542" s="77">
        <f aca="true" t="shared" si="14" ref="F542:H543">F543</f>
        <v>4597147.279999999</v>
      </c>
      <c r="G542" s="77">
        <f t="shared" si="14"/>
        <v>0.01000000024214387</v>
      </c>
      <c r="H542" s="77">
        <f t="shared" si="14"/>
        <v>666586.3599999999</v>
      </c>
    </row>
    <row r="543" spans="1:8" ht="18.75" customHeight="1">
      <c r="A543" s="76" t="s">
        <v>518</v>
      </c>
      <c r="B543" s="73"/>
      <c r="C543" s="23" t="s">
        <v>519</v>
      </c>
      <c r="D543" s="77">
        <f>D544</f>
        <v>4597147.279999999</v>
      </c>
      <c r="E543" s="77"/>
      <c r="F543" s="77">
        <f t="shared" si="14"/>
        <v>4597147.279999999</v>
      </c>
      <c r="G543" s="77">
        <f t="shared" si="14"/>
        <v>0.01000000024214387</v>
      </c>
      <c r="H543" s="77">
        <f t="shared" si="14"/>
        <v>666586.3599999999</v>
      </c>
    </row>
    <row r="544" spans="1:8" ht="25.5" customHeight="1">
      <c r="A544" s="76"/>
      <c r="B544" s="33" t="s">
        <v>92</v>
      </c>
      <c r="C544" s="22" t="s">
        <v>21</v>
      </c>
      <c r="D544" s="77">
        <f>D547+D548</f>
        <v>4597147.279999999</v>
      </c>
      <c r="E544" s="77"/>
      <c r="F544" s="77">
        <f>F547+F548</f>
        <v>4597147.279999999</v>
      </c>
      <c r="G544" s="77">
        <f>G546+G547</f>
        <v>0.01000000024214387</v>
      </c>
      <c r="H544" s="77">
        <f>H547+H548</f>
        <v>666586.3599999999</v>
      </c>
    </row>
    <row r="545" spans="1:8" ht="12.75" customHeight="1">
      <c r="A545" s="32"/>
      <c r="B545" s="73"/>
      <c r="C545" s="23" t="s">
        <v>135</v>
      </c>
      <c r="D545" s="77"/>
      <c r="E545" s="77"/>
      <c r="F545" s="77"/>
      <c r="G545" s="77"/>
      <c r="H545" s="77"/>
    </row>
    <row r="546" spans="1:8" ht="12.75" customHeight="1">
      <c r="A546" s="32"/>
      <c r="B546" s="73"/>
      <c r="C546" s="23" t="s">
        <v>520</v>
      </c>
      <c r="D546" s="77"/>
      <c r="E546" s="77"/>
      <c r="F546" s="77"/>
      <c r="G546" s="78">
        <v>3930560.93</v>
      </c>
      <c r="H546" s="78">
        <f>F546+G546</f>
        <v>3930560.93</v>
      </c>
    </row>
    <row r="547" spans="1:8" ht="15" customHeight="1">
      <c r="A547" s="32"/>
      <c r="B547" s="73"/>
      <c r="C547" s="23" t="s">
        <v>136</v>
      </c>
      <c r="D547" s="78">
        <v>4137432.55</v>
      </c>
      <c r="E547" s="78"/>
      <c r="F547" s="78">
        <v>4137432.55</v>
      </c>
      <c r="G547" s="78">
        <v>-3930560.92</v>
      </c>
      <c r="H547" s="78">
        <f>F547+G547</f>
        <v>206871.6299999999</v>
      </c>
    </row>
    <row r="548" spans="1:8" ht="14.25" customHeight="1">
      <c r="A548" s="32"/>
      <c r="B548" s="36"/>
      <c r="C548" s="23" t="s">
        <v>137</v>
      </c>
      <c r="D548" s="78">
        <v>459714.73</v>
      </c>
      <c r="E548" s="78"/>
      <c r="F548" s="78">
        <v>459714.73</v>
      </c>
      <c r="G548" s="78"/>
      <c r="H548" s="78">
        <v>459714.73</v>
      </c>
    </row>
    <row r="549" spans="1:8" ht="25.5" customHeight="1" hidden="1">
      <c r="A549" s="32" t="s">
        <v>521</v>
      </c>
      <c r="B549" s="36"/>
      <c r="C549" s="39" t="s">
        <v>522</v>
      </c>
      <c r="D549" s="77">
        <f>D550</f>
        <v>0</v>
      </c>
      <c r="F549" s="77">
        <f>F550</f>
        <v>0</v>
      </c>
      <c r="H549" s="77">
        <f>H550</f>
        <v>0</v>
      </c>
    </row>
    <row r="550" spans="1:8" ht="25.5" customHeight="1" hidden="1">
      <c r="A550" s="76" t="s">
        <v>523</v>
      </c>
      <c r="B550" s="73"/>
      <c r="C550" s="79" t="s">
        <v>524</v>
      </c>
      <c r="D550" s="77">
        <f>D551</f>
        <v>0</v>
      </c>
      <c r="F550" s="77">
        <f>F551</f>
        <v>0</v>
      </c>
      <c r="H550" s="77">
        <f>H551</f>
        <v>0</v>
      </c>
    </row>
    <row r="551" spans="1:8" ht="25.5" customHeight="1" hidden="1">
      <c r="A551" s="76"/>
      <c r="B551" s="33" t="s">
        <v>92</v>
      </c>
      <c r="C551" s="22" t="s">
        <v>21</v>
      </c>
      <c r="D551" s="77">
        <v>0</v>
      </c>
      <c r="F551" s="77">
        <v>0</v>
      </c>
      <c r="H551" s="77">
        <v>0</v>
      </c>
    </row>
    <row r="552" spans="1:8" ht="25.5" customHeight="1">
      <c r="A552" s="32" t="s">
        <v>521</v>
      </c>
      <c r="B552" s="36"/>
      <c r="C552" s="39" t="s">
        <v>522</v>
      </c>
      <c r="D552" s="77"/>
      <c r="F552" s="77"/>
      <c r="G552" s="35">
        <f>G553</f>
        <v>92000</v>
      </c>
      <c r="H552" s="35">
        <f>F552+G552</f>
        <v>92000</v>
      </c>
    </row>
    <row r="553" spans="1:8" ht="25.5" customHeight="1">
      <c r="A553" s="76" t="s">
        <v>523</v>
      </c>
      <c r="B553" s="73"/>
      <c r="C553" s="23" t="s">
        <v>524</v>
      </c>
      <c r="D553" s="77"/>
      <c r="F553" s="77"/>
      <c r="G553" s="35">
        <f>G554</f>
        <v>92000</v>
      </c>
      <c r="H553" s="35">
        <f>F553+G553</f>
        <v>92000</v>
      </c>
    </row>
    <row r="554" spans="1:8" ht="25.5" customHeight="1">
      <c r="A554" s="76"/>
      <c r="B554" s="33" t="s">
        <v>92</v>
      </c>
      <c r="C554" s="22" t="s">
        <v>21</v>
      </c>
      <c r="D554" s="77"/>
      <c r="F554" s="77"/>
      <c r="G554" s="35">
        <v>92000</v>
      </c>
      <c r="H554" s="35">
        <f>F554+G554</f>
        <v>92000</v>
      </c>
    </row>
    <row r="555" spans="1:8" ht="39" customHeight="1">
      <c r="A555" s="70" t="s">
        <v>525</v>
      </c>
      <c r="B555" s="70"/>
      <c r="C555" s="71" t="s">
        <v>526</v>
      </c>
      <c r="D555" s="80">
        <f>D556+D562+D568+D571+D574+D577+D580+D590+D593+D596+D602+D605+D610+D616+D622+D628</f>
        <v>39662137.449999996</v>
      </c>
      <c r="E555" s="80">
        <f>E556+E562+E568+E571+E574+E577+E580+E590+E593+E596+E602+E605+E610+E616+E622+E628+E634+E640+E646</f>
        <v>-4783264.7</v>
      </c>
      <c r="F555" s="80">
        <f>D555+E555</f>
        <v>34878872.74999999</v>
      </c>
      <c r="G555" s="80">
        <f>G556+G562+G568+G571+G574+G577+G580+G590+G593+G596+G602+G605+G610+G616+G622+G628+G634+G640+G646+G653+G656</f>
        <v>2222661.3000000003</v>
      </c>
      <c r="H555" s="80">
        <f>F555+G555</f>
        <v>37101534.04999999</v>
      </c>
    </row>
    <row r="556" spans="1:8" ht="30" customHeight="1">
      <c r="A556" s="81" t="s">
        <v>527</v>
      </c>
      <c r="B556" s="81"/>
      <c r="C556" s="82" t="s">
        <v>528</v>
      </c>
      <c r="D556" s="77">
        <f>D557</f>
        <v>2550000</v>
      </c>
      <c r="E556" s="77"/>
      <c r="F556" s="35">
        <f>F557</f>
        <v>2550000</v>
      </c>
      <c r="G556" s="35"/>
      <c r="H556" s="35">
        <f>H557</f>
        <v>2550000</v>
      </c>
    </row>
    <row r="557" spans="1:8" ht="17.25" customHeight="1">
      <c r="A557" s="81" t="s">
        <v>529</v>
      </c>
      <c r="B557" s="81"/>
      <c r="C557" s="82" t="s">
        <v>530</v>
      </c>
      <c r="D557" s="77">
        <f>D558</f>
        <v>2550000</v>
      </c>
      <c r="E557" s="77"/>
      <c r="F557" s="35">
        <f>F558</f>
        <v>2550000</v>
      </c>
      <c r="G557" s="35"/>
      <c r="H557" s="35">
        <f>H558</f>
        <v>2550000</v>
      </c>
    </row>
    <row r="558" spans="1:8" ht="25.5" customHeight="1">
      <c r="A558" s="81"/>
      <c r="B558" s="33" t="s">
        <v>92</v>
      </c>
      <c r="C558" s="22" t="s">
        <v>21</v>
      </c>
      <c r="D558" s="77">
        <f>D560+D561</f>
        <v>2550000</v>
      </c>
      <c r="E558" s="77"/>
      <c r="F558" s="35">
        <f>F560+F561</f>
        <v>2550000</v>
      </c>
      <c r="G558" s="35"/>
      <c r="H558" s="35">
        <f>H560+H561</f>
        <v>2550000</v>
      </c>
    </row>
    <row r="559" spans="1:8" ht="16.5" customHeight="1">
      <c r="A559" s="81"/>
      <c r="B559" s="83"/>
      <c r="C559" s="23" t="s">
        <v>135</v>
      </c>
      <c r="D559" s="77" t="s">
        <v>459</v>
      </c>
      <c r="E559" s="77"/>
      <c r="F559" s="35" t="s">
        <v>459</v>
      </c>
      <c r="G559" s="35"/>
      <c r="H559" s="35" t="s">
        <v>459</v>
      </c>
    </row>
    <row r="560" spans="1:8" ht="15.75" customHeight="1">
      <c r="A560" s="81"/>
      <c r="B560" s="83"/>
      <c r="C560" s="23" t="s">
        <v>136</v>
      </c>
      <c r="D560" s="77">
        <v>1275000</v>
      </c>
      <c r="E560" s="77"/>
      <c r="F560" s="35">
        <v>1275000</v>
      </c>
      <c r="G560" s="35"/>
      <c r="H560" s="35">
        <v>1275000</v>
      </c>
    </row>
    <row r="561" spans="1:8" ht="16.5" customHeight="1">
      <c r="A561" s="81"/>
      <c r="B561" s="83"/>
      <c r="C561" s="23" t="s">
        <v>137</v>
      </c>
      <c r="D561" s="77">
        <v>1275000</v>
      </c>
      <c r="E561" s="77"/>
      <c r="F561" s="35">
        <v>1275000</v>
      </c>
      <c r="G561" s="35"/>
      <c r="H561" s="35">
        <v>1275000</v>
      </c>
    </row>
    <row r="562" spans="1:8" ht="24" customHeight="1">
      <c r="A562" s="73" t="s">
        <v>531</v>
      </c>
      <c r="B562" s="73"/>
      <c r="C562" s="84" t="s">
        <v>532</v>
      </c>
      <c r="D562" s="85">
        <f aca="true" t="shared" si="15" ref="D562:H563">D563</f>
        <v>2500000</v>
      </c>
      <c r="E562" s="85">
        <f t="shared" si="15"/>
        <v>-391290</v>
      </c>
      <c r="F562" s="86">
        <f t="shared" si="15"/>
        <v>2108710</v>
      </c>
      <c r="G562" s="86">
        <f t="shared" si="15"/>
        <v>0</v>
      </c>
      <c r="H562" s="86">
        <f t="shared" si="15"/>
        <v>2108710</v>
      </c>
    </row>
    <row r="563" spans="1:8" ht="12.75" customHeight="1">
      <c r="A563" s="73" t="s">
        <v>533</v>
      </c>
      <c r="B563" s="73"/>
      <c r="C563" s="84" t="s">
        <v>534</v>
      </c>
      <c r="D563" s="85">
        <f t="shared" si="15"/>
        <v>2500000</v>
      </c>
      <c r="E563" s="85">
        <f t="shared" si="15"/>
        <v>-391290</v>
      </c>
      <c r="F563" s="86">
        <f t="shared" si="15"/>
        <v>2108710</v>
      </c>
      <c r="G563" s="86">
        <f t="shared" si="15"/>
        <v>0</v>
      </c>
      <c r="H563" s="86">
        <f t="shared" si="15"/>
        <v>2108710</v>
      </c>
    </row>
    <row r="564" spans="1:8" ht="25.5" customHeight="1">
      <c r="A564" s="73"/>
      <c r="B564" s="33" t="s">
        <v>92</v>
      </c>
      <c r="C564" s="22" t="s">
        <v>21</v>
      </c>
      <c r="D564" s="85">
        <f>D566+D567</f>
        <v>2500000</v>
      </c>
      <c r="E564" s="85">
        <f>E566+E567</f>
        <v>-391290</v>
      </c>
      <c r="F564" s="86">
        <f>F566+F567</f>
        <v>2108710</v>
      </c>
      <c r="G564" s="86">
        <f>G566+G567</f>
        <v>0</v>
      </c>
      <c r="H564" s="86">
        <f>H566+H567</f>
        <v>2108710</v>
      </c>
    </row>
    <row r="565" spans="1:8" ht="12.75" customHeight="1">
      <c r="A565" s="87"/>
      <c r="B565" s="15"/>
      <c r="C565" s="23" t="s">
        <v>135</v>
      </c>
      <c r="D565" s="85"/>
      <c r="E565" s="85"/>
      <c r="F565" s="86"/>
      <c r="G565" s="86"/>
      <c r="H565" s="86"/>
    </row>
    <row r="566" spans="1:8" ht="12.75" customHeight="1">
      <c r="A566" s="87"/>
      <c r="B566" s="15"/>
      <c r="C566" s="23" t="s">
        <v>136</v>
      </c>
      <c r="D566" s="85">
        <v>1250000</v>
      </c>
      <c r="E566" s="85">
        <v>-195645</v>
      </c>
      <c r="F566" s="86">
        <f>D566+E566</f>
        <v>1054355</v>
      </c>
      <c r="G566" s="86"/>
      <c r="H566" s="86">
        <f>F566+G566</f>
        <v>1054355</v>
      </c>
    </row>
    <row r="567" spans="1:8" ht="19.5" customHeight="1">
      <c r="A567" s="87"/>
      <c r="B567" s="15"/>
      <c r="C567" s="23" t="s">
        <v>137</v>
      </c>
      <c r="D567" s="85">
        <v>1250000</v>
      </c>
      <c r="E567" s="85">
        <v>-195645</v>
      </c>
      <c r="F567" s="86">
        <f>D567+E567</f>
        <v>1054355</v>
      </c>
      <c r="G567" s="86"/>
      <c r="H567" s="86">
        <f>F567+G567</f>
        <v>1054355</v>
      </c>
    </row>
    <row r="568" spans="1:8" ht="38.25" customHeight="1" hidden="1">
      <c r="A568" s="73" t="s">
        <v>535</v>
      </c>
      <c r="B568" s="73"/>
      <c r="C568" s="84" t="s">
        <v>536</v>
      </c>
      <c r="D568" s="85">
        <f>D569</f>
        <v>0</v>
      </c>
      <c r="F568" s="86">
        <f>F569</f>
        <v>0</v>
      </c>
      <c r="H568" s="86">
        <f>H569</f>
        <v>0</v>
      </c>
    </row>
    <row r="569" spans="1:8" ht="25.5" customHeight="1" hidden="1">
      <c r="A569" s="73" t="s">
        <v>537</v>
      </c>
      <c r="B569" s="73"/>
      <c r="C569" s="84" t="s">
        <v>538</v>
      </c>
      <c r="D569" s="85">
        <f>D570</f>
        <v>0</v>
      </c>
      <c r="F569" s="86">
        <f>F570</f>
        <v>0</v>
      </c>
      <c r="H569" s="86">
        <f>H570</f>
        <v>0</v>
      </c>
    </row>
    <row r="570" spans="1:8" ht="13.5" customHeight="1" hidden="1">
      <c r="A570" s="73"/>
      <c r="B570" s="33" t="s">
        <v>92</v>
      </c>
      <c r="C570" s="22" t="s">
        <v>21</v>
      </c>
      <c r="D570" s="85"/>
      <c r="F570" s="86"/>
      <c r="H570" s="86"/>
    </row>
    <row r="571" spans="1:8" ht="12.75" customHeight="1" hidden="1">
      <c r="A571" s="73" t="s">
        <v>539</v>
      </c>
      <c r="B571" s="73"/>
      <c r="C571" s="84" t="s">
        <v>540</v>
      </c>
      <c r="D571" s="85">
        <f>D572</f>
        <v>0</v>
      </c>
      <c r="F571" s="86">
        <f>F572</f>
        <v>0</v>
      </c>
      <c r="H571" s="86">
        <f>H572</f>
        <v>0</v>
      </c>
    </row>
    <row r="572" spans="1:8" ht="12.75" customHeight="1" hidden="1">
      <c r="A572" s="73" t="s">
        <v>541</v>
      </c>
      <c r="B572" s="73"/>
      <c r="C572" s="84" t="s">
        <v>542</v>
      </c>
      <c r="D572" s="85">
        <f>D573</f>
        <v>0</v>
      </c>
      <c r="F572" s="86">
        <f>F573</f>
        <v>0</v>
      </c>
      <c r="H572" s="86">
        <f>H573</f>
        <v>0</v>
      </c>
    </row>
    <row r="573" spans="1:8" ht="25.5" customHeight="1" hidden="1">
      <c r="A573" s="73"/>
      <c r="B573" s="33" t="s">
        <v>92</v>
      </c>
      <c r="C573" s="22" t="s">
        <v>21</v>
      </c>
      <c r="D573" s="85"/>
      <c r="F573" s="86"/>
      <c r="H573" s="86"/>
    </row>
    <row r="574" spans="1:8" ht="12.75" customHeight="1" hidden="1">
      <c r="A574" s="73" t="s">
        <v>543</v>
      </c>
      <c r="B574" s="73"/>
      <c r="C574" s="84" t="s">
        <v>544</v>
      </c>
      <c r="D574" s="85">
        <f>D575</f>
        <v>0</v>
      </c>
      <c r="F574" s="86">
        <f>F575</f>
        <v>0</v>
      </c>
      <c r="H574" s="86">
        <f>H575</f>
        <v>0</v>
      </c>
    </row>
    <row r="575" spans="1:8" ht="12.75" customHeight="1" hidden="1">
      <c r="A575" s="73" t="s">
        <v>545</v>
      </c>
      <c r="B575" s="73"/>
      <c r="C575" s="84" t="s">
        <v>546</v>
      </c>
      <c r="D575" s="85">
        <f>D576</f>
        <v>0</v>
      </c>
      <c r="F575" s="86">
        <f>F576</f>
        <v>0</v>
      </c>
      <c r="H575" s="86">
        <f>H576</f>
        <v>0</v>
      </c>
    </row>
    <row r="576" spans="1:8" ht="25.5" customHeight="1" hidden="1">
      <c r="A576" s="73"/>
      <c r="B576" s="33" t="s">
        <v>92</v>
      </c>
      <c r="C576" s="22" t="s">
        <v>21</v>
      </c>
      <c r="D576" s="85"/>
      <c r="F576" s="86"/>
      <c r="H576" s="86"/>
    </row>
    <row r="577" spans="1:8" ht="25.5" customHeight="1" hidden="1">
      <c r="A577" s="73" t="s">
        <v>547</v>
      </c>
      <c r="B577" s="73"/>
      <c r="C577" s="84" t="s">
        <v>548</v>
      </c>
      <c r="D577" s="85">
        <f>D578</f>
        <v>0</v>
      </c>
      <c r="F577" s="86">
        <f>F578</f>
        <v>0</v>
      </c>
      <c r="H577" s="86">
        <f>H578</f>
        <v>0</v>
      </c>
    </row>
    <row r="578" spans="1:8" ht="12.75" customHeight="1" hidden="1">
      <c r="A578" s="73" t="s">
        <v>549</v>
      </c>
      <c r="B578" s="73"/>
      <c r="C578" s="84" t="s">
        <v>550</v>
      </c>
      <c r="D578" s="85">
        <f>D579</f>
        <v>0</v>
      </c>
      <c r="F578" s="86">
        <f>F579</f>
        <v>0</v>
      </c>
      <c r="H578" s="86">
        <f>H579</f>
        <v>0</v>
      </c>
    </row>
    <row r="579" spans="1:8" ht="25.5" customHeight="1" hidden="1">
      <c r="A579" s="73"/>
      <c r="B579" s="33" t="s">
        <v>92</v>
      </c>
      <c r="C579" s="22" t="s">
        <v>21</v>
      </c>
      <c r="D579" s="85"/>
      <c r="F579" s="86"/>
      <c r="H579" s="86"/>
    </row>
    <row r="580" spans="1:8" ht="25.5" customHeight="1">
      <c r="A580" s="76" t="s">
        <v>551</v>
      </c>
      <c r="B580" s="33"/>
      <c r="C580" s="22" t="s">
        <v>552</v>
      </c>
      <c r="D580" s="86">
        <f>D581+D584</f>
        <v>4979053</v>
      </c>
      <c r="E580" s="86">
        <f>E581</f>
        <v>0</v>
      </c>
      <c r="F580" s="86">
        <f>D580+E580</f>
        <v>4979053</v>
      </c>
      <c r="G580" s="86">
        <f>G581</f>
        <v>0</v>
      </c>
      <c r="H580" s="86">
        <f>F580+G580</f>
        <v>4979053</v>
      </c>
    </row>
    <row r="581" spans="1:8" ht="12.75" customHeight="1">
      <c r="A581" s="76" t="s">
        <v>553</v>
      </c>
      <c r="B581" s="33"/>
      <c r="C581" s="22" t="s">
        <v>554</v>
      </c>
      <c r="D581" s="85">
        <f>D582+D583</f>
        <v>3000000</v>
      </c>
      <c r="E581" s="85">
        <f>E582</f>
        <v>0</v>
      </c>
      <c r="F581" s="86">
        <f>D581+E581</f>
        <v>3000000</v>
      </c>
      <c r="G581" s="86">
        <f>G582</f>
        <v>0</v>
      </c>
      <c r="H581" s="86">
        <f>F581+G581</f>
        <v>3000000</v>
      </c>
    </row>
    <row r="582" spans="1:8" ht="25.5" customHeight="1">
      <c r="A582" s="81"/>
      <c r="B582" s="26">
        <v>200</v>
      </c>
      <c r="C582" s="22" t="s">
        <v>21</v>
      </c>
      <c r="D582" s="85">
        <v>2000000</v>
      </c>
      <c r="E582" s="88"/>
      <c r="F582" s="86">
        <f>D582+E582</f>
        <v>2000000</v>
      </c>
      <c r="G582" s="89"/>
      <c r="H582" s="86">
        <f>F582+G582</f>
        <v>2000000</v>
      </c>
    </row>
    <row r="583" spans="1:8" ht="25.5" customHeight="1">
      <c r="A583" s="81"/>
      <c r="B583" s="33" t="s">
        <v>466</v>
      </c>
      <c r="C583" s="23" t="s">
        <v>70</v>
      </c>
      <c r="D583" s="85">
        <v>1000000</v>
      </c>
      <c r="E583" s="85"/>
      <c r="F583" s="86">
        <v>1000000</v>
      </c>
      <c r="G583" s="86"/>
      <c r="H583" s="86">
        <v>1000000</v>
      </c>
    </row>
    <row r="584" spans="1:8" ht="25.5" customHeight="1">
      <c r="A584" s="73" t="s">
        <v>555</v>
      </c>
      <c r="B584" s="73"/>
      <c r="C584" s="84" t="s">
        <v>556</v>
      </c>
      <c r="D584" s="85">
        <f>D585</f>
        <v>1979053</v>
      </c>
      <c r="E584" s="85"/>
      <c r="F584" s="86">
        <f>F585</f>
        <v>1979053</v>
      </c>
      <c r="G584" s="86"/>
      <c r="H584" s="86">
        <f>H585</f>
        <v>1979053</v>
      </c>
    </row>
    <row r="585" spans="1:8" ht="25.5" customHeight="1">
      <c r="A585" s="73"/>
      <c r="B585" s="33" t="s">
        <v>92</v>
      </c>
      <c r="C585" s="22" t="s">
        <v>21</v>
      </c>
      <c r="D585" s="85">
        <f>D587</f>
        <v>1979053</v>
      </c>
      <c r="E585" s="85"/>
      <c r="F585" s="86">
        <f>F587</f>
        <v>1979053</v>
      </c>
      <c r="G585" s="86"/>
      <c r="H585" s="86">
        <f>H587</f>
        <v>1979053</v>
      </c>
    </row>
    <row r="586" spans="1:8" ht="18" customHeight="1">
      <c r="A586" s="73"/>
      <c r="B586" s="26"/>
      <c r="C586" s="23" t="s">
        <v>135</v>
      </c>
      <c r="D586" s="85"/>
      <c r="E586" s="85"/>
      <c r="F586" s="86"/>
      <c r="G586" s="86"/>
      <c r="H586" s="86"/>
    </row>
    <row r="587" spans="1:8" ht="19.5" customHeight="1">
      <c r="A587" s="73"/>
      <c r="B587" s="15"/>
      <c r="C587" s="24" t="s">
        <v>557</v>
      </c>
      <c r="D587" s="85">
        <f>D588+D589</f>
        <v>1979053</v>
      </c>
      <c r="E587" s="85"/>
      <c r="F587" s="86">
        <f>F588+F589</f>
        <v>1979053</v>
      </c>
      <c r="G587" s="86"/>
      <c r="H587" s="86">
        <f>H588+H589</f>
        <v>1979053</v>
      </c>
    </row>
    <row r="588" spans="1:8" ht="19.5" customHeight="1">
      <c r="A588" s="73"/>
      <c r="B588" s="15"/>
      <c r="C588" s="23" t="s">
        <v>136</v>
      </c>
      <c r="D588" s="85">
        <v>989526.5</v>
      </c>
      <c r="E588" s="85"/>
      <c r="F588" s="86">
        <v>989526.5</v>
      </c>
      <c r="G588" s="86"/>
      <c r="H588" s="86">
        <v>989526.5</v>
      </c>
    </row>
    <row r="589" spans="1:8" ht="18" customHeight="1">
      <c r="A589" s="73"/>
      <c r="B589" s="15"/>
      <c r="C589" s="23" t="s">
        <v>137</v>
      </c>
      <c r="D589" s="85">
        <v>989526.5</v>
      </c>
      <c r="E589" s="85"/>
      <c r="F589" s="86">
        <v>989526.5</v>
      </c>
      <c r="G589" s="86"/>
      <c r="H589" s="86">
        <v>989526.5</v>
      </c>
    </row>
    <row r="590" spans="1:8" ht="25.5" customHeight="1" hidden="1">
      <c r="A590" s="73" t="s">
        <v>558</v>
      </c>
      <c r="B590" s="73"/>
      <c r="C590" s="84" t="s">
        <v>559</v>
      </c>
      <c r="D590" s="85">
        <f>D591</f>
        <v>0</v>
      </c>
      <c r="F590" s="86">
        <f>F591</f>
        <v>0</v>
      </c>
      <c r="H590" s="86">
        <f>H591</f>
        <v>0</v>
      </c>
    </row>
    <row r="591" spans="1:8" ht="25.5" customHeight="1" hidden="1">
      <c r="A591" s="73" t="s">
        <v>560</v>
      </c>
      <c r="B591" s="73"/>
      <c r="C591" s="84" t="s">
        <v>561</v>
      </c>
      <c r="D591" s="85">
        <f>D592</f>
        <v>0</v>
      </c>
      <c r="F591" s="86">
        <f>F592</f>
        <v>0</v>
      </c>
      <c r="H591" s="86">
        <f>H592</f>
        <v>0</v>
      </c>
    </row>
    <row r="592" spans="1:8" ht="25.5" customHeight="1" hidden="1">
      <c r="A592" s="73"/>
      <c r="B592" s="33" t="s">
        <v>92</v>
      </c>
      <c r="C592" s="22" t="s">
        <v>21</v>
      </c>
      <c r="D592" s="85">
        <v>0</v>
      </c>
      <c r="F592" s="86">
        <v>0</v>
      </c>
      <c r="H592" s="86">
        <v>0</v>
      </c>
    </row>
    <row r="593" spans="1:8" ht="12.75" customHeight="1" hidden="1">
      <c r="A593" s="73" t="s">
        <v>562</v>
      </c>
      <c r="B593" s="73"/>
      <c r="C593" s="84" t="s">
        <v>563</v>
      </c>
      <c r="D593" s="85">
        <f>D594</f>
        <v>0</v>
      </c>
      <c r="F593" s="86">
        <f>F594</f>
        <v>0</v>
      </c>
      <c r="H593" s="86">
        <f>H594</f>
        <v>0</v>
      </c>
    </row>
    <row r="594" spans="1:8" ht="12.75" customHeight="1" hidden="1">
      <c r="A594" s="73" t="s">
        <v>564</v>
      </c>
      <c r="B594" s="73"/>
      <c r="C594" s="84" t="s">
        <v>565</v>
      </c>
      <c r="D594" s="85">
        <f>D595</f>
        <v>0</v>
      </c>
      <c r="F594" s="86">
        <f>F595</f>
        <v>0</v>
      </c>
      <c r="H594" s="86">
        <f>H595</f>
        <v>0</v>
      </c>
    </row>
    <row r="595" spans="1:8" ht="25.5" customHeight="1" hidden="1">
      <c r="A595" s="73"/>
      <c r="B595" s="33" t="s">
        <v>92</v>
      </c>
      <c r="C595" s="22" t="s">
        <v>21</v>
      </c>
      <c r="D595" s="85"/>
      <c r="F595" s="86"/>
      <c r="H595" s="86"/>
    </row>
    <row r="596" spans="1:8" ht="12.75" customHeight="1">
      <c r="A596" s="73" t="s">
        <v>566</v>
      </c>
      <c r="B596" s="73"/>
      <c r="C596" s="84" t="s">
        <v>567</v>
      </c>
      <c r="D596" s="85">
        <f aca="true" t="shared" si="16" ref="D596:H597">D597</f>
        <v>23169171</v>
      </c>
      <c r="E596" s="85">
        <f t="shared" si="16"/>
        <v>-7099294.8</v>
      </c>
      <c r="F596" s="86">
        <f t="shared" si="16"/>
        <v>16069876.2</v>
      </c>
      <c r="G596" s="86">
        <f t="shared" si="16"/>
        <v>1000000</v>
      </c>
      <c r="H596" s="86">
        <f t="shared" si="16"/>
        <v>17069876.2</v>
      </c>
    </row>
    <row r="597" spans="1:8" ht="12.75" customHeight="1">
      <c r="A597" s="73" t="s">
        <v>568</v>
      </c>
      <c r="B597" s="73"/>
      <c r="C597" s="84" t="s">
        <v>569</v>
      </c>
      <c r="D597" s="85">
        <f t="shared" si="16"/>
        <v>23169171</v>
      </c>
      <c r="E597" s="85">
        <f t="shared" si="16"/>
        <v>-7099294.8</v>
      </c>
      <c r="F597" s="86">
        <f t="shared" si="16"/>
        <v>16069876.2</v>
      </c>
      <c r="G597" s="86">
        <f t="shared" si="16"/>
        <v>1000000</v>
      </c>
      <c r="H597" s="86">
        <f t="shared" si="16"/>
        <v>17069876.2</v>
      </c>
    </row>
    <row r="598" spans="1:8" ht="25.5" customHeight="1">
      <c r="A598" s="73"/>
      <c r="B598" s="33" t="s">
        <v>92</v>
      </c>
      <c r="C598" s="22" t="s">
        <v>21</v>
      </c>
      <c r="D598" s="85">
        <f>D600+D601</f>
        <v>23169171</v>
      </c>
      <c r="E598" s="85">
        <f>E600+E601</f>
        <v>-7099294.8</v>
      </c>
      <c r="F598" s="86">
        <f>F600+F601</f>
        <v>16069876.2</v>
      </c>
      <c r="G598" s="86">
        <f>G600+G601</f>
        <v>1000000</v>
      </c>
      <c r="H598" s="86">
        <f>H600+H601</f>
        <v>17069876.2</v>
      </c>
    </row>
    <row r="599" spans="1:8" ht="15" customHeight="1">
      <c r="A599" s="73"/>
      <c r="B599" s="33"/>
      <c r="C599" s="23" t="s">
        <v>135</v>
      </c>
      <c r="D599" s="85"/>
      <c r="E599" s="85"/>
      <c r="F599" s="86"/>
      <c r="G599" s="86"/>
      <c r="H599" s="86"/>
    </row>
    <row r="600" spans="1:8" ht="15" customHeight="1">
      <c r="A600" s="73"/>
      <c r="B600" s="33"/>
      <c r="C600" s="23" t="s">
        <v>136</v>
      </c>
      <c r="D600" s="85">
        <v>11584585.5</v>
      </c>
      <c r="E600" s="85">
        <v>-3549647.4</v>
      </c>
      <c r="F600" s="86">
        <f>D600+E600</f>
        <v>8034938.1</v>
      </c>
      <c r="G600" s="86">
        <v>500000</v>
      </c>
      <c r="H600" s="86">
        <f>F600+G600</f>
        <v>8534938.1</v>
      </c>
    </row>
    <row r="601" spans="1:8" ht="19.5" customHeight="1">
      <c r="A601" s="73"/>
      <c r="B601" s="33"/>
      <c r="C601" s="23" t="s">
        <v>137</v>
      </c>
      <c r="D601" s="85">
        <v>11584585.5</v>
      </c>
      <c r="E601" s="85">
        <v>-3549647.4</v>
      </c>
      <c r="F601" s="86">
        <f>D601+E601</f>
        <v>8034938.1</v>
      </c>
      <c r="G601" s="86">
        <v>500000</v>
      </c>
      <c r="H601" s="86">
        <f>F601+G601</f>
        <v>8534938.1</v>
      </c>
    </row>
    <row r="602" spans="1:8" ht="12.75" customHeight="1" hidden="1">
      <c r="A602" s="73" t="s">
        <v>570</v>
      </c>
      <c r="B602" s="73"/>
      <c r="C602" s="84" t="s">
        <v>571</v>
      </c>
      <c r="D602" s="85">
        <f>D603</f>
        <v>0</v>
      </c>
      <c r="F602" s="86">
        <f>F603</f>
        <v>0</v>
      </c>
      <c r="H602" s="86">
        <f>H603</f>
        <v>0</v>
      </c>
    </row>
    <row r="603" spans="1:8" ht="18" customHeight="1" hidden="1">
      <c r="A603" s="73" t="s">
        <v>572</v>
      </c>
      <c r="B603" s="73"/>
      <c r="C603" s="84" t="s">
        <v>573</v>
      </c>
      <c r="D603" s="85">
        <f>D604</f>
        <v>0</v>
      </c>
      <c r="F603" s="86">
        <f>F604</f>
        <v>0</v>
      </c>
      <c r="H603" s="86">
        <f>H604</f>
        <v>0</v>
      </c>
    </row>
    <row r="604" spans="1:8" ht="7.5" customHeight="1" hidden="1">
      <c r="A604" s="73"/>
      <c r="B604" s="33" t="s">
        <v>92</v>
      </c>
      <c r="C604" s="34" t="s">
        <v>93</v>
      </c>
      <c r="D604" s="85">
        <v>0</v>
      </c>
      <c r="F604" s="86">
        <v>0</v>
      </c>
      <c r="H604" s="86">
        <v>0</v>
      </c>
    </row>
    <row r="605" spans="1:8" ht="18.75" customHeight="1">
      <c r="A605" s="73" t="s">
        <v>574</v>
      </c>
      <c r="B605" s="73"/>
      <c r="C605" s="84" t="s">
        <v>575</v>
      </c>
      <c r="D605" s="86">
        <f>D606+D608</f>
        <v>1500000</v>
      </c>
      <c r="E605" s="86">
        <f>E608</f>
        <v>1000000</v>
      </c>
      <c r="F605" s="90">
        <f>D605+E605</f>
        <v>2500000</v>
      </c>
      <c r="G605" s="86">
        <f>G608</f>
        <v>0</v>
      </c>
      <c r="H605" s="90">
        <f>F605+G605</f>
        <v>2500000</v>
      </c>
    </row>
    <row r="606" spans="1:8" ht="18.75" customHeight="1" hidden="1">
      <c r="A606" s="73" t="s">
        <v>576</v>
      </c>
      <c r="B606" s="73"/>
      <c r="C606" s="84" t="s">
        <v>577</v>
      </c>
      <c r="D606" s="85"/>
      <c r="F606" s="90"/>
      <c r="H606" s="90"/>
    </row>
    <row r="607" spans="1:8" ht="25.5" customHeight="1" hidden="1">
      <c r="A607" s="73"/>
      <c r="B607" s="33" t="s">
        <v>92</v>
      </c>
      <c r="C607" s="34" t="s">
        <v>93</v>
      </c>
      <c r="D607" s="85"/>
      <c r="F607" s="90"/>
      <c r="H607" s="90"/>
    </row>
    <row r="608" spans="1:8" ht="35.25" customHeight="1">
      <c r="A608" s="73" t="s">
        <v>578</v>
      </c>
      <c r="B608" s="33"/>
      <c r="C608" s="22" t="s">
        <v>579</v>
      </c>
      <c r="D608" s="85">
        <f>D609</f>
        <v>1500000</v>
      </c>
      <c r="E608" s="85">
        <f>E609</f>
        <v>1000000</v>
      </c>
      <c r="F608" s="90">
        <f>D608+E608</f>
        <v>2500000</v>
      </c>
      <c r="G608" s="86">
        <f>G609</f>
        <v>0</v>
      </c>
      <c r="H608" s="90">
        <f>F608+G608</f>
        <v>2500000</v>
      </c>
    </row>
    <row r="609" spans="1:8" ht="25.5" customHeight="1">
      <c r="A609" s="73"/>
      <c r="B609" s="33" t="s">
        <v>466</v>
      </c>
      <c r="C609" s="23" t="s">
        <v>70</v>
      </c>
      <c r="D609" s="85">
        <v>1500000</v>
      </c>
      <c r="E609" s="85">
        <v>1000000</v>
      </c>
      <c r="F609" s="90">
        <f>D609+E609</f>
        <v>2500000</v>
      </c>
      <c r="G609" s="86"/>
      <c r="H609" s="90">
        <f>F609+G609</f>
        <v>2500000</v>
      </c>
    </row>
    <row r="610" spans="1:8" ht="25.5" customHeight="1">
      <c r="A610" s="26" t="s">
        <v>580</v>
      </c>
      <c r="B610" s="33"/>
      <c r="C610" s="23" t="s">
        <v>581</v>
      </c>
      <c r="D610" s="85">
        <f>D611</f>
        <v>1776501.72</v>
      </c>
      <c r="E610" s="85">
        <f>E611</f>
        <v>579741.03</v>
      </c>
      <c r="F610" s="90">
        <f>D610+E610</f>
        <v>2356242.75</v>
      </c>
      <c r="G610" s="86">
        <f>G611</f>
        <v>0.6</v>
      </c>
      <c r="H610" s="90">
        <f>F610+G610</f>
        <v>2356243.35</v>
      </c>
    </row>
    <row r="611" spans="1:8" ht="17.25" customHeight="1">
      <c r="A611" s="26" t="s">
        <v>582</v>
      </c>
      <c r="B611" s="91"/>
      <c r="C611" s="92" t="s">
        <v>583</v>
      </c>
      <c r="D611" s="85">
        <f>D612</f>
        <v>1776501.72</v>
      </c>
      <c r="E611" s="85">
        <f>E612</f>
        <v>579741.03</v>
      </c>
      <c r="F611" s="90">
        <f>D611+E611</f>
        <v>2356242.75</v>
      </c>
      <c r="G611" s="86">
        <f>G612</f>
        <v>0.6</v>
      </c>
      <c r="H611" s="90">
        <f>F611+G611</f>
        <v>2356243.35</v>
      </c>
    </row>
    <row r="612" spans="1:8" ht="25.5" customHeight="1">
      <c r="A612" s="26"/>
      <c r="B612" s="33" t="s">
        <v>92</v>
      </c>
      <c r="C612" s="22" t="s">
        <v>21</v>
      </c>
      <c r="D612" s="85">
        <f>D614+D615</f>
        <v>1776501.72</v>
      </c>
      <c r="E612" s="85">
        <f>E614+E615</f>
        <v>579741.03</v>
      </c>
      <c r="F612" s="90">
        <f>D612+E612</f>
        <v>2356242.75</v>
      </c>
      <c r="G612" s="86">
        <f>G614+G615</f>
        <v>0.6</v>
      </c>
      <c r="H612" s="90">
        <f>F612+G612</f>
        <v>2356243.35</v>
      </c>
    </row>
    <row r="613" spans="1:8" ht="17.25" customHeight="1">
      <c r="A613" s="26"/>
      <c r="B613" s="33"/>
      <c r="C613" s="23" t="s">
        <v>135</v>
      </c>
      <c r="D613" s="85"/>
      <c r="E613" s="85"/>
      <c r="F613" s="90"/>
      <c r="G613" s="86"/>
      <c r="H613" s="90"/>
    </row>
    <row r="614" spans="1:8" ht="18" customHeight="1">
      <c r="A614" s="26"/>
      <c r="B614" s="33"/>
      <c r="C614" s="23" t="s">
        <v>136</v>
      </c>
      <c r="D614" s="90">
        <v>1243551.2</v>
      </c>
      <c r="E614" s="93">
        <v>405818.74</v>
      </c>
      <c r="F614" s="90">
        <f>D614+E614</f>
        <v>1649369.94</v>
      </c>
      <c r="G614" s="90"/>
      <c r="H614" s="90">
        <f>F614+G614</f>
        <v>1649369.94</v>
      </c>
    </row>
    <row r="615" spans="1:8" ht="20.25" customHeight="1">
      <c r="A615" s="26"/>
      <c r="B615" s="33"/>
      <c r="C615" s="23" t="s">
        <v>137</v>
      </c>
      <c r="D615" s="90">
        <v>532950.52</v>
      </c>
      <c r="E615" s="93">
        <v>173922.29</v>
      </c>
      <c r="F615" s="90">
        <f>D615+E615</f>
        <v>706872.81</v>
      </c>
      <c r="G615" s="90">
        <v>0.6</v>
      </c>
      <c r="H615" s="90">
        <f>F615+G615</f>
        <v>706873.41</v>
      </c>
    </row>
    <row r="616" spans="1:8" ht="18.75" customHeight="1">
      <c r="A616" s="26" t="s">
        <v>584</v>
      </c>
      <c r="B616" s="33"/>
      <c r="C616" s="23" t="s">
        <v>567</v>
      </c>
      <c r="D616" s="86">
        <f aca="true" t="shared" si="17" ref="D616:H617">D617</f>
        <v>1671659.73</v>
      </c>
      <c r="E616" s="86">
        <f t="shared" si="17"/>
        <v>-1671659.73</v>
      </c>
      <c r="F616" s="86">
        <f t="shared" si="17"/>
        <v>0</v>
      </c>
      <c r="G616" s="86">
        <f t="shared" si="17"/>
        <v>0</v>
      </c>
      <c r="H616" s="86">
        <f t="shared" si="17"/>
        <v>0</v>
      </c>
    </row>
    <row r="617" spans="1:8" ht="25.5" customHeight="1">
      <c r="A617" s="26" t="s">
        <v>585</v>
      </c>
      <c r="B617" s="91"/>
      <c r="C617" s="92" t="s">
        <v>569</v>
      </c>
      <c r="D617" s="86">
        <f t="shared" si="17"/>
        <v>1671659.73</v>
      </c>
      <c r="E617" s="86">
        <f t="shared" si="17"/>
        <v>-1671659.73</v>
      </c>
      <c r="F617" s="86">
        <f t="shared" si="17"/>
        <v>0</v>
      </c>
      <c r="G617" s="86">
        <f t="shared" si="17"/>
        <v>0</v>
      </c>
      <c r="H617" s="86">
        <f t="shared" si="17"/>
        <v>0</v>
      </c>
    </row>
    <row r="618" spans="1:8" ht="25.5" customHeight="1">
      <c r="A618" s="26"/>
      <c r="B618" s="33" t="s">
        <v>92</v>
      </c>
      <c r="C618" s="22" t="s">
        <v>21</v>
      </c>
      <c r="D618" s="86">
        <f>D620+D621</f>
        <v>1671659.73</v>
      </c>
      <c r="E618" s="86">
        <f>E620+E621</f>
        <v>-1671659.73</v>
      </c>
      <c r="F618" s="86">
        <f>F620+F621</f>
        <v>0</v>
      </c>
      <c r="G618" s="86">
        <f>G620+G621</f>
        <v>0</v>
      </c>
      <c r="H618" s="86">
        <f>H620+H621</f>
        <v>0</v>
      </c>
    </row>
    <row r="619" spans="1:8" ht="18.75" customHeight="1">
      <c r="A619" s="26"/>
      <c r="B619" s="33"/>
      <c r="C619" s="23" t="s">
        <v>135</v>
      </c>
      <c r="D619" s="86"/>
      <c r="E619" s="86"/>
      <c r="F619" s="86"/>
      <c r="G619" s="86"/>
      <c r="H619" s="86"/>
    </row>
    <row r="620" spans="1:8" ht="20.25" customHeight="1">
      <c r="A620" s="26"/>
      <c r="B620" s="33"/>
      <c r="C620" s="23" t="s">
        <v>136</v>
      </c>
      <c r="D620" s="94">
        <v>1170161.81</v>
      </c>
      <c r="E620" s="94">
        <v>-1170161.81</v>
      </c>
      <c r="F620" s="94">
        <f>D620+E620</f>
        <v>0</v>
      </c>
      <c r="G620" s="94"/>
      <c r="H620" s="94">
        <f>F620+G620</f>
        <v>0</v>
      </c>
    </row>
    <row r="621" spans="1:8" ht="18.75" customHeight="1">
      <c r="A621" s="26"/>
      <c r="B621" s="33"/>
      <c r="C621" s="23" t="s">
        <v>137</v>
      </c>
      <c r="D621" s="94">
        <v>501497.92</v>
      </c>
      <c r="E621" s="94">
        <v>-501497.92</v>
      </c>
      <c r="F621" s="94">
        <f>D621+E621</f>
        <v>0</v>
      </c>
      <c r="G621" s="94"/>
      <c r="H621" s="94">
        <f>F621+G621</f>
        <v>0</v>
      </c>
    </row>
    <row r="622" spans="1:8" ht="25.5" customHeight="1">
      <c r="A622" s="73" t="s">
        <v>586</v>
      </c>
      <c r="B622" s="73"/>
      <c r="C622" s="84" t="s">
        <v>587</v>
      </c>
      <c r="D622" s="94">
        <f aca="true" t="shared" si="18" ref="D622:H623">D623</f>
        <v>662677</v>
      </c>
      <c r="E622" s="94">
        <f t="shared" si="18"/>
        <v>947136</v>
      </c>
      <c r="F622" s="94">
        <f t="shared" si="18"/>
        <v>1609813</v>
      </c>
      <c r="G622" s="94">
        <f t="shared" si="18"/>
        <v>0</v>
      </c>
      <c r="H622" s="94">
        <f t="shared" si="18"/>
        <v>1609813</v>
      </c>
    </row>
    <row r="623" spans="1:8" ht="25.5" customHeight="1">
      <c r="A623" s="73" t="s">
        <v>588</v>
      </c>
      <c r="B623" s="73"/>
      <c r="C623" s="84" t="s">
        <v>589</v>
      </c>
      <c r="D623" s="94">
        <f t="shared" si="18"/>
        <v>662677</v>
      </c>
      <c r="E623" s="94">
        <f t="shared" si="18"/>
        <v>947136</v>
      </c>
      <c r="F623" s="94">
        <f t="shared" si="18"/>
        <v>1609813</v>
      </c>
      <c r="G623" s="94">
        <f t="shared" si="18"/>
        <v>0</v>
      </c>
      <c r="H623" s="94">
        <f t="shared" si="18"/>
        <v>1609813</v>
      </c>
    </row>
    <row r="624" spans="1:8" ht="25.5" customHeight="1">
      <c r="A624" s="73"/>
      <c r="B624" s="33" t="s">
        <v>92</v>
      </c>
      <c r="C624" s="22" t="s">
        <v>21</v>
      </c>
      <c r="D624" s="94">
        <f>D626+D627</f>
        <v>662677</v>
      </c>
      <c r="E624" s="94">
        <f>E626+E627</f>
        <v>947136</v>
      </c>
      <c r="F624" s="94">
        <f>F626+F627</f>
        <v>1609813</v>
      </c>
      <c r="G624" s="94">
        <f>G626+G627</f>
        <v>0</v>
      </c>
      <c r="H624" s="94">
        <f>H626+H627</f>
        <v>1609813</v>
      </c>
    </row>
    <row r="625" spans="1:8" ht="19.5" customHeight="1">
      <c r="A625" s="26"/>
      <c r="B625" s="33"/>
      <c r="C625" s="23" t="s">
        <v>135</v>
      </c>
      <c r="D625" s="94"/>
      <c r="E625" s="94"/>
      <c r="F625" s="94"/>
      <c r="G625" s="94"/>
      <c r="H625" s="94"/>
    </row>
    <row r="626" spans="1:8" ht="18.75" customHeight="1">
      <c r="A626" s="26"/>
      <c r="B626" s="33"/>
      <c r="C626" s="23" t="s">
        <v>136</v>
      </c>
      <c r="D626" s="94">
        <v>331338.5</v>
      </c>
      <c r="E626" s="94">
        <v>473568</v>
      </c>
      <c r="F626" s="94">
        <f>D626+E626</f>
        <v>804906.5</v>
      </c>
      <c r="G626" s="94"/>
      <c r="H626" s="94">
        <f>F626+G626</f>
        <v>804906.5</v>
      </c>
    </row>
    <row r="627" spans="1:8" ht="21" customHeight="1">
      <c r="A627" s="26"/>
      <c r="B627" s="33"/>
      <c r="C627" s="23" t="s">
        <v>137</v>
      </c>
      <c r="D627" s="94">
        <v>331338.5</v>
      </c>
      <c r="E627" s="94">
        <v>473568</v>
      </c>
      <c r="F627" s="94">
        <f>D627+E627</f>
        <v>804906.5</v>
      </c>
      <c r="G627" s="94"/>
      <c r="H627" s="94">
        <f>F627+G627</f>
        <v>804906.5</v>
      </c>
    </row>
    <row r="628" spans="1:8" ht="25.5" customHeight="1">
      <c r="A628" s="73" t="s">
        <v>590</v>
      </c>
      <c r="B628" s="73"/>
      <c r="C628" s="84" t="s">
        <v>591</v>
      </c>
      <c r="D628" s="94">
        <f aca="true" t="shared" si="19" ref="D628:H629">D629</f>
        <v>853075</v>
      </c>
      <c r="E628" s="94">
        <f t="shared" si="19"/>
        <v>-853075</v>
      </c>
      <c r="F628" s="94">
        <f t="shared" si="19"/>
        <v>0</v>
      </c>
      <c r="G628" s="94">
        <f t="shared" si="19"/>
        <v>0</v>
      </c>
      <c r="H628" s="94">
        <f t="shared" si="19"/>
        <v>0</v>
      </c>
    </row>
    <row r="629" spans="1:8" ht="25.5" customHeight="1">
      <c r="A629" s="73" t="s">
        <v>592</v>
      </c>
      <c r="B629" s="73"/>
      <c r="C629" s="84" t="s">
        <v>593</v>
      </c>
      <c r="D629" s="94">
        <f t="shared" si="19"/>
        <v>853075</v>
      </c>
      <c r="E629" s="94">
        <f t="shared" si="19"/>
        <v>-853075</v>
      </c>
      <c r="F629" s="94">
        <f t="shared" si="19"/>
        <v>0</v>
      </c>
      <c r="G629" s="94">
        <f t="shared" si="19"/>
        <v>0</v>
      </c>
      <c r="H629" s="94">
        <f t="shared" si="19"/>
        <v>0</v>
      </c>
    </row>
    <row r="630" spans="1:8" ht="25.5" customHeight="1">
      <c r="A630" s="73"/>
      <c r="B630" s="33" t="s">
        <v>92</v>
      </c>
      <c r="C630" s="22" t="s">
        <v>21</v>
      </c>
      <c r="D630" s="94">
        <f>D632+D633</f>
        <v>853075</v>
      </c>
      <c r="E630" s="94">
        <f>E632+E633</f>
        <v>-853075</v>
      </c>
      <c r="F630" s="94">
        <f>F632+F633</f>
        <v>0</v>
      </c>
      <c r="G630" s="94">
        <f>G632+G633</f>
        <v>0</v>
      </c>
      <c r="H630" s="94">
        <f>H632+H633</f>
        <v>0</v>
      </c>
    </row>
    <row r="631" spans="1:8" ht="18" customHeight="1">
      <c r="A631" s="26"/>
      <c r="B631" s="33"/>
      <c r="C631" s="23" t="s">
        <v>135</v>
      </c>
      <c r="D631" s="94"/>
      <c r="E631" s="94"/>
      <c r="F631" s="94"/>
      <c r="G631" s="94"/>
      <c r="H631" s="94"/>
    </row>
    <row r="632" spans="1:8" ht="20.25" customHeight="1">
      <c r="A632" s="26"/>
      <c r="B632" s="33"/>
      <c r="C632" s="23" t="s">
        <v>136</v>
      </c>
      <c r="D632" s="94">
        <v>426537.5</v>
      </c>
      <c r="E632" s="94">
        <v>-426537.5</v>
      </c>
      <c r="F632" s="94">
        <f aca="true" t="shared" si="20" ref="F632:F642">D632+E632</f>
        <v>0</v>
      </c>
      <c r="G632" s="94"/>
      <c r="H632" s="94">
        <f aca="true" t="shared" si="21" ref="H632:H642">F632+G632</f>
        <v>0</v>
      </c>
    </row>
    <row r="633" spans="1:8" ht="19.5" customHeight="1">
      <c r="A633" s="26"/>
      <c r="B633" s="33"/>
      <c r="C633" s="23" t="s">
        <v>137</v>
      </c>
      <c r="D633" s="94">
        <v>426537.5</v>
      </c>
      <c r="E633" s="94">
        <v>-426537.5</v>
      </c>
      <c r="F633" s="94">
        <f t="shared" si="20"/>
        <v>0</v>
      </c>
      <c r="G633" s="94"/>
      <c r="H633" s="94">
        <f t="shared" si="21"/>
        <v>0</v>
      </c>
    </row>
    <row r="634" spans="1:8" ht="26.25" customHeight="1">
      <c r="A634" s="81" t="s">
        <v>594</v>
      </c>
      <c r="B634" s="81"/>
      <c r="C634" s="82" t="s">
        <v>595</v>
      </c>
      <c r="D634" s="94"/>
      <c r="E634" s="85">
        <f>E635</f>
        <v>1130121</v>
      </c>
      <c r="F634" s="35">
        <f t="shared" si="20"/>
        <v>1130121</v>
      </c>
      <c r="G634" s="86">
        <f>G635</f>
        <v>0</v>
      </c>
      <c r="H634" s="35">
        <f t="shared" si="21"/>
        <v>1130121</v>
      </c>
    </row>
    <row r="635" spans="1:8" ht="27" customHeight="1">
      <c r="A635" s="81" t="s">
        <v>596</v>
      </c>
      <c r="B635" s="81"/>
      <c r="C635" s="82" t="s">
        <v>597</v>
      </c>
      <c r="D635" s="94"/>
      <c r="E635" s="85">
        <f>E636</f>
        <v>1130121</v>
      </c>
      <c r="F635" s="35">
        <f t="shared" si="20"/>
        <v>1130121</v>
      </c>
      <c r="G635" s="86">
        <f>G636</f>
        <v>0</v>
      </c>
      <c r="H635" s="35">
        <f t="shared" si="21"/>
        <v>1130121</v>
      </c>
    </row>
    <row r="636" spans="1:8" ht="29.25" customHeight="1">
      <c r="A636" s="81"/>
      <c r="B636" s="33" t="s">
        <v>92</v>
      </c>
      <c r="C636" s="22" t="s">
        <v>21</v>
      </c>
      <c r="D636" s="94"/>
      <c r="E636" s="85">
        <f>E638+E639</f>
        <v>1130121</v>
      </c>
      <c r="F636" s="35">
        <f t="shared" si="20"/>
        <v>1130121</v>
      </c>
      <c r="G636" s="86">
        <f>G638+G639</f>
        <v>0</v>
      </c>
      <c r="H636" s="35">
        <f t="shared" si="21"/>
        <v>1130121</v>
      </c>
    </row>
    <row r="637" spans="1:8" ht="19.5" customHeight="1">
      <c r="A637" s="26"/>
      <c r="B637" s="33"/>
      <c r="C637" s="23" t="s">
        <v>135</v>
      </c>
      <c r="D637" s="94"/>
      <c r="E637" s="85"/>
      <c r="F637" s="35">
        <f t="shared" si="20"/>
        <v>0</v>
      </c>
      <c r="G637" s="86"/>
      <c r="H637" s="35">
        <f t="shared" si="21"/>
        <v>0</v>
      </c>
    </row>
    <row r="638" spans="1:8" ht="19.5" customHeight="1">
      <c r="A638" s="26"/>
      <c r="B638" s="33"/>
      <c r="C638" s="23" t="s">
        <v>136</v>
      </c>
      <c r="D638" s="94"/>
      <c r="E638" s="85">
        <v>565060.5</v>
      </c>
      <c r="F638" s="35">
        <f t="shared" si="20"/>
        <v>565060.5</v>
      </c>
      <c r="G638" s="86"/>
      <c r="H638" s="35">
        <f t="shared" si="21"/>
        <v>565060.5</v>
      </c>
    </row>
    <row r="639" spans="1:8" ht="19.5" customHeight="1">
      <c r="A639" s="26"/>
      <c r="B639" s="33"/>
      <c r="C639" s="23" t="s">
        <v>137</v>
      </c>
      <c r="D639" s="94"/>
      <c r="E639" s="85">
        <v>565060.5</v>
      </c>
      <c r="F639" s="35">
        <f t="shared" si="20"/>
        <v>565060.5</v>
      </c>
      <c r="G639" s="86"/>
      <c r="H639" s="35">
        <f t="shared" si="21"/>
        <v>565060.5</v>
      </c>
    </row>
    <row r="640" spans="1:8" ht="19.5" customHeight="1">
      <c r="A640" s="81" t="s">
        <v>598</v>
      </c>
      <c r="B640" s="81"/>
      <c r="C640" s="82" t="s">
        <v>599</v>
      </c>
      <c r="D640" s="94"/>
      <c r="E640" s="45">
        <f>E641</f>
        <v>1575055.8</v>
      </c>
      <c r="F640" s="35">
        <f t="shared" si="20"/>
        <v>1575055.8</v>
      </c>
      <c r="G640" s="35">
        <f>G641</f>
        <v>0</v>
      </c>
      <c r="H640" s="35">
        <f t="shared" si="21"/>
        <v>1575055.8</v>
      </c>
    </row>
    <row r="641" spans="1:8" ht="19.5" customHeight="1">
      <c r="A641" s="81" t="s">
        <v>600</v>
      </c>
      <c r="B641" s="81"/>
      <c r="C641" s="82" t="s">
        <v>601</v>
      </c>
      <c r="D641" s="94"/>
      <c r="E641" s="45">
        <f>E642</f>
        <v>1575055.8</v>
      </c>
      <c r="F641" s="35">
        <f t="shared" si="20"/>
        <v>1575055.8</v>
      </c>
      <c r="G641" s="35">
        <f>G642</f>
        <v>0</v>
      </c>
      <c r="H641" s="35">
        <f t="shared" si="21"/>
        <v>1575055.8</v>
      </c>
    </row>
    <row r="642" spans="1:8" ht="24.75" customHeight="1">
      <c r="A642" s="81"/>
      <c r="B642" s="33" t="s">
        <v>92</v>
      </c>
      <c r="C642" s="22" t="s">
        <v>21</v>
      </c>
      <c r="D642" s="94"/>
      <c r="E642" s="45">
        <f>E644+E645</f>
        <v>1575055.8</v>
      </c>
      <c r="F642" s="35">
        <f t="shared" si="20"/>
        <v>1575055.8</v>
      </c>
      <c r="G642" s="35">
        <f>G644+G645</f>
        <v>0</v>
      </c>
      <c r="H642" s="35">
        <f t="shared" si="21"/>
        <v>1575055.8</v>
      </c>
    </row>
    <row r="643" spans="1:8" ht="19.5" customHeight="1">
      <c r="A643" s="26"/>
      <c r="B643" s="33"/>
      <c r="C643" s="23" t="s">
        <v>135</v>
      </c>
      <c r="D643" s="94"/>
      <c r="E643" s="85"/>
      <c r="F643" s="35"/>
      <c r="G643" s="86"/>
      <c r="H643" s="35"/>
    </row>
    <row r="644" spans="1:8" ht="19.5" customHeight="1">
      <c r="A644" s="26"/>
      <c r="B644" s="33"/>
      <c r="C644" s="23" t="s">
        <v>136</v>
      </c>
      <c r="D644" s="94"/>
      <c r="E644" s="85">
        <v>787527.9</v>
      </c>
      <c r="F644" s="35">
        <f>D644+E644</f>
        <v>787527.9</v>
      </c>
      <c r="G644" s="86"/>
      <c r="H644" s="35">
        <f>F644+G644</f>
        <v>787527.9</v>
      </c>
    </row>
    <row r="645" spans="1:8" ht="19.5" customHeight="1">
      <c r="A645" s="26"/>
      <c r="B645" s="33"/>
      <c r="C645" s="23" t="s">
        <v>137</v>
      </c>
      <c r="D645" s="94"/>
      <c r="E645" s="85">
        <v>787527.9</v>
      </c>
      <c r="F645" s="35">
        <f>D645+E645</f>
        <v>787527.9</v>
      </c>
      <c r="G645" s="86"/>
      <c r="H645" s="35">
        <f>F645+G645</f>
        <v>787527.9</v>
      </c>
    </row>
    <row r="646" spans="1:8" ht="19.5" customHeight="1">
      <c r="A646" s="81" t="s">
        <v>602</v>
      </c>
      <c r="B646" s="81"/>
      <c r="C646" s="82" t="s">
        <v>603</v>
      </c>
      <c r="D646" s="94"/>
      <c r="E646" s="45">
        <f>E647</f>
        <v>1</v>
      </c>
      <c r="F646" s="35">
        <f>D646+E646</f>
        <v>1</v>
      </c>
      <c r="G646" s="35">
        <f>G647</f>
        <v>846906</v>
      </c>
      <c r="H646" s="35">
        <f>F646+G646</f>
        <v>846907</v>
      </c>
    </row>
    <row r="647" spans="1:8" ht="19.5" customHeight="1">
      <c r="A647" s="81" t="s">
        <v>604</v>
      </c>
      <c r="B647" s="81"/>
      <c r="C647" s="82" t="s">
        <v>605</v>
      </c>
      <c r="D647" s="94"/>
      <c r="E647" s="45">
        <f>E648</f>
        <v>1</v>
      </c>
      <c r="F647" s="35">
        <f>D647+E647</f>
        <v>1</v>
      </c>
      <c r="G647" s="35">
        <f>G648</f>
        <v>846906</v>
      </c>
      <c r="H647" s="35">
        <f>F647+G647</f>
        <v>846907</v>
      </c>
    </row>
    <row r="648" spans="1:8" ht="26.25" customHeight="1">
      <c r="A648" s="81"/>
      <c r="B648" s="33" t="s">
        <v>92</v>
      </c>
      <c r="C648" s="22" t="s">
        <v>21</v>
      </c>
      <c r="D648" s="94"/>
      <c r="E648" s="45">
        <f>E650+E651</f>
        <v>1</v>
      </c>
      <c r="F648" s="35">
        <f>D648+E648</f>
        <v>1</v>
      </c>
      <c r="G648" s="35">
        <f>G650+G651+G652</f>
        <v>846906</v>
      </c>
      <c r="H648" s="35">
        <f>F648+G648</f>
        <v>846907</v>
      </c>
    </row>
    <row r="649" spans="1:8" ht="14.25" customHeight="1">
      <c r="A649" s="26"/>
      <c r="B649" s="33"/>
      <c r="C649" s="23" t="s">
        <v>135</v>
      </c>
      <c r="D649" s="94"/>
      <c r="E649" s="85"/>
      <c r="F649" s="35"/>
      <c r="G649" s="86"/>
      <c r="H649" s="35"/>
    </row>
    <row r="650" spans="1:8" ht="16.5" customHeight="1">
      <c r="A650" s="26"/>
      <c r="B650" s="33"/>
      <c r="C650" s="23" t="s">
        <v>136</v>
      </c>
      <c r="D650" s="94"/>
      <c r="E650" s="85">
        <v>0</v>
      </c>
      <c r="F650" s="35">
        <f>D650+E650</f>
        <v>0</v>
      </c>
      <c r="G650" s="86">
        <v>762216</v>
      </c>
      <c r="H650" s="35">
        <f>F650+G650</f>
        <v>762216</v>
      </c>
    </row>
    <row r="651" spans="1:8" ht="16.5" customHeight="1">
      <c r="A651" s="26"/>
      <c r="B651" s="33"/>
      <c r="C651" s="23" t="s">
        <v>137</v>
      </c>
      <c r="D651" s="94"/>
      <c r="E651" s="85">
        <v>1</v>
      </c>
      <c r="F651" s="35">
        <f>D651+E651</f>
        <v>1</v>
      </c>
      <c r="G651" s="86"/>
      <c r="H651" s="35">
        <f>F651+G651</f>
        <v>1</v>
      </c>
    </row>
    <row r="652" spans="1:8" ht="15.75" customHeight="1">
      <c r="A652" s="26"/>
      <c r="B652" s="33"/>
      <c r="C652" s="23" t="s">
        <v>606</v>
      </c>
      <c r="D652" s="94"/>
      <c r="E652" s="85"/>
      <c r="F652" s="35"/>
      <c r="G652" s="86">
        <v>84690</v>
      </c>
      <c r="H652" s="35">
        <f>F652+G652</f>
        <v>84690</v>
      </c>
    </row>
    <row r="653" spans="1:8" ht="71.25" customHeight="1">
      <c r="A653" s="95" t="s">
        <v>607</v>
      </c>
      <c r="B653" s="55"/>
      <c r="C653" s="96" t="s">
        <v>608</v>
      </c>
      <c r="D653" s="94"/>
      <c r="E653" s="85"/>
      <c r="F653" s="35"/>
      <c r="G653" s="86">
        <f>G654</f>
        <v>146659</v>
      </c>
      <c r="H653" s="35">
        <f>G653+F653</f>
        <v>146659</v>
      </c>
    </row>
    <row r="654" spans="1:8" ht="68.25" customHeight="1">
      <c r="A654" s="32" t="s">
        <v>609</v>
      </c>
      <c r="B654" s="55"/>
      <c r="C654" s="39" t="s">
        <v>610</v>
      </c>
      <c r="D654" s="94"/>
      <c r="E654" s="85"/>
      <c r="F654" s="35"/>
      <c r="G654" s="86">
        <f>G655</f>
        <v>146659</v>
      </c>
      <c r="H654" s="35">
        <f>G654+F654</f>
        <v>146659</v>
      </c>
    </row>
    <row r="655" spans="1:8" ht="26.25" customHeight="1">
      <c r="A655" s="73"/>
      <c r="B655" s="83">
        <v>200</v>
      </c>
      <c r="C655" s="96" t="s">
        <v>21</v>
      </c>
      <c r="D655" s="94"/>
      <c r="E655" s="85"/>
      <c r="F655" s="35"/>
      <c r="G655" s="86">
        <v>146659</v>
      </c>
      <c r="H655" s="35">
        <f>G655+F655</f>
        <v>146659</v>
      </c>
    </row>
    <row r="656" spans="1:8" ht="42.75" customHeight="1">
      <c r="A656" s="32" t="s">
        <v>611</v>
      </c>
      <c r="B656" s="55"/>
      <c r="C656" s="96" t="s">
        <v>612</v>
      </c>
      <c r="D656" s="94"/>
      <c r="E656" s="85"/>
      <c r="F656" s="35"/>
      <c r="G656" s="86">
        <f>G657</f>
        <v>229095.7</v>
      </c>
      <c r="H656" s="35">
        <f>F656+G656</f>
        <v>229095.7</v>
      </c>
    </row>
    <row r="657" spans="1:8" ht="42.75" customHeight="1">
      <c r="A657" s="32" t="s">
        <v>613</v>
      </c>
      <c r="B657" s="55"/>
      <c r="C657" s="39" t="s">
        <v>614</v>
      </c>
      <c r="D657" s="94"/>
      <c r="E657" s="85"/>
      <c r="F657" s="35"/>
      <c r="G657" s="86">
        <f>G658</f>
        <v>229095.7</v>
      </c>
      <c r="H657" s="35">
        <f>F657+G657</f>
        <v>229095.7</v>
      </c>
    </row>
    <row r="658" spans="1:8" ht="26.25" customHeight="1">
      <c r="A658" s="81"/>
      <c r="B658" s="83">
        <v>200</v>
      </c>
      <c r="C658" s="96" t="s">
        <v>21</v>
      </c>
      <c r="D658" s="94"/>
      <c r="E658" s="85"/>
      <c r="F658" s="35"/>
      <c r="G658" s="86">
        <v>229095.7</v>
      </c>
      <c r="H658" s="35">
        <f>F658+G658</f>
        <v>229095.7</v>
      </c>
    </row>
    <row r="659" spans="1:8" ht="31.5" customHeight="1">
      <c r="A659" s="27" t="s">
        <v>615</v>
      </c>
      <c r="B659" s="27"/>
      <c r="C659" s="28" t="s">
        <v>616</v>
      </c>
      <c r="D659" s="29">
        <f>D660+D668+D677+D681</f>
        <v>30342253.62</v>
      </c>
      <c r="E659" s="29">
        <f>E660+E668+E677+E681</f>
        <v>13343259</v>
      </c>
      <c r="F659" s="29">
        <f>F660+F668+F677+F681</f>
        <v>43685512.62</v>
      </c>
      <c r="G659" s="29">
        <f>G660+G668+G677+G681</f>
        <v>-4181108</v>
      </c>
      <c r="H659" s="29">
        <f>H660+H668+H677+H681</f>
        <v>39504404.62</v>
      </c>
    </row>
    <row r="660" spans="1:8" ht="40.5" customHeight="1">
      <c r="A660" s="15" t="s">
        <v>617</v>
      </c>
      <c r="B660" s="15"/>
      <c r="C660" s="30" t="s">
        <v>618</v>
      </c>
      <c r="D660" s="21">
        <f>D661+D663</f>
        <v>12977416</v>
      </c>
      <c r="E660" s="21"/>
      <c r="F660" s="21">
        <f>F661+F663</f>
        <v>12977416</v>
      </c>
      <c r="G660" s="21"/>
      <c r="H660" s="21">
        <f>H661+H663</f>
        <v>12977416</v>
      </c>
    </row>
    <row r="661" spans="1:8" ht="41.25" customHeight="1">
      <c r="A661" s="15" t="s">
        <v>619</v>
      </c>
      <c r="B661" s="15"/>
      <c r="C661" s="30" t="s">
        <v>620</v>
      </c>
      <c r="D661" s="21">
        <f>D662</f>
        <v>12777367.68</v>
      </c>
      <c r="E661" s="21"/>
      <c r="F661" s="21">
        <f>F662</f>
        <v>12777367.68</v>
      </c>
      <c r="G661" s="21"/>
      <c r="H661" s="21">
        <f>H662</f>
        <v>12777367.68</v>
      </c>
    </row>
    <row r="662" spans="1:8" ht="35.25" customHeight="1">
      <c r="A662" s="15"/>
      <c r="B662" s="58" t="s">
        <v>621</v>
      </c>
      <c r="C662" s="69" t="s">
        <v>622</v>
      </c>
      <c r="D662" s="21">
        <v>12777367.68</v>
      </c>
      <c r="E662" s="21"/>
      <c r="F662" s="21">
        <v>12777367.68</v>
      </c>
      <c r="G662" s="21"/>
      <c r="H662" s="21">
        <v>12777367.68</v>
      </c>
    </row>
    <row r="663" spans="1:8" ht="36.75" customHeight="1">
      <c r="A663" s="15" t="s">
        <v>623</v>
      </c>
      <c r="B663" s="15"/>
      <c r="C663" s="30" t="s">
        <v>624</v>
      </c>
      <c r="D663" s="21">
        <f>D664</f>
        <v>200048.32</v>
      </c>
      <c r="E663" s="21"/>
      <c r="F663" s="21">
        <f>F664</f>
        <v>200048.32</v>
      </c>
      <c r="G663" s="21"/>
      <c r="H663" s="21">
        <f>H664</f>
        <v>200048.32</v>
      </c>
    </row>
    <row r="664" spans="1:8" ht="27.75" customHeight="1">
      <c r="A664" s="15"/>
      <c r="B664" s="36" t="s">
        <v>92</v>
      </c>
      <c r="C664" s="22" t="s">
        <v>21</v>
      </c>
      <c r="D664" s="21">
        <v>200048.32</v>
      </c>
      <c r="E664" s="21"/>
      <c r="F664" s="21">
        <v>200048.32</v>
      </c>
      <c r="G664" s="21"/>
      <c r="H664" s="21">
        <v>200048.32</v>
      </c>
    </row>
    <row r="665" spans="1:8" ht="49.5" customHeight="1" hidden="1">
      <c r="A665" s="15" t="s">
        <v>625</v>
      </c>
      <c r="B665" s="15"/>
      <c r="C665" s="30" t="s">
        <v>626</v>
      </c>
      <c r="D665" s="21">
        <f>D666</f>
        <v>0</v>
      </c>
      <c r="F665" s="21">
        <f>F666</f>
        <v>0</v>
      </c>
      <c r="H665" s="21">
        <f>H666</f>
        <v>0</v>
      </c>
    </row>
    <row r="666" spans="1:8" ht="45.75" customHeight="1" hidden="1">
      <c r="A666" s="15" t="s">
        <v>627</v>
      </c>
      <c r="B666" s="15"/>
      <c r="C666" s="30" t="s">
        <v>628</v>
      </c>
      <c r="D666" s="21">
        <f>D667</f>
        <v>0</v>
      </c>
      <c r="F666" s="21">
        <f>F667</f>
        <v>0</v>
      </c>
      <c r="H666" s="21">
        <f>H667</f>
        <v>0</v>
      </c>
    </row>
    <row r="667" spans="1:8" ht="12.75" customHeight="1" hidden="1">
      <c r="A667" s="15"/>
      <c r="B667" s="15">
        <v>300</v>
      </c>
      <c r="C667" s="30" t="s">
        <v>117</v>
      </c>
      <c r="D667" s="21">
        <v>0</v>
      </c>
      <c r="F667" s="21">
        <v>0</v>
      </c>
      <c r="H667" s="21">
        <v>0</v>
      </c>
    </row>
    <row r="668" spans="1:8" ht="12.75" customHeight="1">
      <c r="A668" s="15" t="s">
        <v>629</v>
      </c>
      <c r="B668" s="15"/>
      <c r="C668" s="31" t="s">
        <v>630</v>
      </c>
      <c r="D668" s="21">
        <f>D669+D675</f>
        <v>830000</v>
      </c>
      <c r="E668" s="21">
        <f>E669+E675</f>
        <v>13343259</v>
      </c>
      <c r="F668" s="21">
        <f>F669+F675</f>
        <v>14173259</v>
      </c>
      <c r="G668" s="21">
        <f>G669+G675</f>
        <v>-4181108</v>
      </c>
      <c r="H668" s="21">
        <f>F668+G668</f>
        <v>9992151</v>
      </c>
    </row>
    <row r="669" spans="1:8" ht="14.25" customHeight="1">
      <c r="A669" s="97" t="s">
        <v>631</v>
      </c>
      <c r="B669" s="15"/>
      <c r="C669" s="31" t="s">
        <v>632</v>
      </c>
      <c r="D669" s="21">
        <f>D670</f>
        <v>830000</v>
      </c>
      <c r="E669" s="21">
        <f>E670</f>
        <v>5834399</v>
      </c>
      <c r="F669" s="21">
        <f>F670</f>
        <v>6664399</v>
      </c>
      <c r="G669" s="35">
        <f>G670</f>
        <v>-5443057</v>
      </c>
      <c r="H669" s="21">
        <f>F669+G669</f>
        <v>1221342</v>
      </c>
    </row>
    <row r="670" spans="1:8" ht="12.75" customHeight="1">
      <c r="A670" s="15"/>
      <c r="B670" s="15">
        <v>300</v>
      </c>
      <c r="C670" s="30" t="s">
        <v>117</v>
      </c>
      <c r="D670" s="21">
        <f>D673+D674</f>
        <v>830000</v>
      </c>
      <c r="E670" s="21">
        <f>E673+E674</f>
        <v>5834399</v>
      </c>
      <c r="F670" s="21">
        <f>F673+F674</f>
        <v>6664399</v>
      </c>
      <c r="G670" s="35">
        <f>G673+G674+G672</f>
        <v>-5443057</v>
      </c>
      <c r="H670" s="21">
        <f>F670+G670</f>
        <v>1221342</v>
      </c>
    </row>
    <row r="671" spans="1:8" ht="12.75" customHeight="1">
      <c r="A671" s="15"/>
      <c r="B671" s="15"/>
      <c r="C671" s="30" t="s">
        <v>135</v>
      </c>
      <c r="D671" s="21"/>
      <c r="E671" s="21"/>
      <c r="F671" s="21"/>
      <c r="G671" s="35"/>
      <c r="H671" s="21"/>
    </row>
    <row r="672" spans="1:8" ht="12.75" customHeight="1">
      <c r="A672" s="15"/>
      <c r="B672" s="15"/>
      <c r="C672" s="30" t="s">
        <v>520</v>
      </c>
      <c r="D672" s="21"/>
      <c r="E672" s="21"/>
      <c r="F672" s="21"/>
      <c r="G672" s="35">
        <v>285680</v>
      </c>
      <c r="H672" s="21">
        <f aca="true" t="shared" si="22" ref="H672:H680">F672+G672</f>
        <v>285680</v>
      </c>
    </row>
    <row r="673" spans="1:8" ht="12.75" customHeight="1">
      <c r="A673" s="15"/>
      <c r="B673" s="15"/>
      <c r="C673" s="30" t="s">
        <v>136</v>
      </c>
      <c r="D673" s="21"/>
      <c r="E673" s="21">
        <v>5834399</v>
      </c>
      <c r="F673" s="21">
        <v>5834399</v>
      </c>
      <c r="G673" s="35">
        <v>-5728737</v>
      </c>
      <c r="H673" s="21">
        <f t="shared" si="22"/>
        <v>105662</v>
      </c>
    </row>
    <row r="674" spans="1:8" ht="21.75" customHeight="1">
      <c r="A674" s="15"/>
      <c r="B674" s="15"/>
      <c r="C674" s="30" t="s">
        <v>137</v>
      </c>
      <c r="D674" s="21">
        <v>830000</v>
      </c>
      <c r="E674" s="21"/>
      <c r="F674" s="21">
        <v>830000</v>
      </c>
      <c r="G674" s="35"/>
      <c r="H674" s="21">
        <f t="shared" si="22"/>
        <v>830000</v>
      </c>
    </row>
    <row r="675" spans="1:8" ht="18.75" customHeight="1">
      <c r="A675" s="15" t="s">
        <v>633</v>
      </c>
      <c r="B675" s="15"/>
      <c r="C675" s="30" t="s">
        <v>634</v>
      </c>
      <c r="D675" s="21">
        <f>D676</f>
        <v>0</v>
      </c>
      <c r="E675" s="21">
        <f>E676</f>
        <v>7508860</v>
      </c>
      <c r="F675" s="21">
        <f>F676</f>
        <v>7508860</v>
      </c>
      <c r="G675" s="35">
        <f>G676</f>
        <v>1261949</v>
      </c>
      <c r="H675" s="21">
        <f t="shared" si="22"/>
        <v>8770809</v>
      </c>
    </row>
    <row r="676" spans="1:8" ht="18" customHeight="1">
      <c r="A676" s="15"/>
      <c r="B676" s="15">
        <v>300</v>
      </c>
      <c r="C676" s="30" t="s">
        <v>117</v>
      </c>
      <c r="D676" s="21"/>
      <c r="E676" s="21">
        <v>7508860</v>
      </c>
      <c r="F676" s="21">
        <v>7508860</v>
      </c>
      <c r="G676" s="35">
        <v>1261949</v>
      </c>
      <c r="H676" s="21">
        <f t="shared" si="22"/>
        <v>8770809</v>
      </c>
    </row>
    <row r="677" spans="1:8" ht="38.25" customHeight="1">
      <c r="A677" s="15" t="s">
        <v>625</v>
      </c>
      <c r="B677" s="15"/>
      <c r="C677" s="30" t="s">
        <v>635</v>
      </c>
      <c r="D677" s="21">
        <f>D678</f>
        <v>8147220</v>
      </c>
      <c r="E677" s="21"/>
      <c r="F677" s="21">
        <f>F678</f>
        <v>8147220</v>
      </c>
      <c r="G677" s="21"/>
      <c r="H677" s="21">
        <f t="shared" si="22"/>
        <v>8147220</v>
      </c>
    </row>
    <row r="678" spans="1:8" ht="42.75" customHeight="1">
      <c r="A678" s="15" t="s">
        <v>636</v>
      </c>
      <c r="B678" s="15"/>
      <c r="C678" s="30" t="s">
        <v>637</v>
      </c>
      <c r="D678" s="21">
        <f>D679+D680</f>
        <v>8147220</v>
      </c>
      <c r="E678" s="21"/>
      <c r="F678" s="21">
        <f>F679+F680</f>
        <v>8147220</v>
      </c>
      <c r="G678" s="21"/>
      <c r="H678" s="21">
        <f t="shared" si="22"/>
        <v>8147220</v>
      </c>
    </row>
    <row r="679" spans="1:8" ht="47.25" customHeight="1">
      <c r="A679" s="15"/>
      <c r="B679" s="15">
        <v>100</v>
      </c>
      <c r="C679" s="30" t="s">
        <v>75</v>
      </c>
      <c r="D679" s="21">
        <v>81500</v>
      </c>
      <c r="E679" s="21"/>
      <c r="F679" s="21">
        <v>81500</v>
      </c>
      <c r="G679" s="21">
        <v>-800</v>
      </c>
      <c r="H679" s="21">
        <f t="shared" si="22"/>
        <v>80700</v>
      </c>
    </row>
    <row r="680" spans="1:8" ht="17.25" customHeight="1">
      <c r="A680" s="15"/>
      <c r="B680" s="15">
        <v>300</v>
      </c>
      <c r="C680" s="30" t="s">
        <v>117</v>
      </c>
      <c r="D680" s="21">
        <v>8065720</v>
      </c>
      <c r="E680" s="21"/>
      <c r="F680" s="21">
        <v>8065720</v>
      </c>
      <c r="G680" s="21">
        <v>800</v>
      </c>
      <c r="H680" s="21">
        <f t="shared" si="22"/>
        <v>8066520</v>
      </c>
    </row>
    <row r="681" spans="1:8" ht="39" customHeight="1">
      <c r="A681" s="15" t="s">
        <v>638</v>
      </c>
      <c r="B681" s="15"/>
      <c r="C681" s="30" t="s">
        <v>639</v>
      </c>
      <c r="D681" s="21">
        <f>D682</f>
        <v>8387617.62</v>
      </c>
      <c r="E681" s="21"/>
      <c r="F681" s="21">
        <f>F682</f>
        <v>8387617.62</v>
      </c>
      <c r="G681" s="21"/>
      <c r="H681" s="21">
        <f>H682</f>
        <v>8387617.62</v>
      </c>
    </row>
    <row r="682" spans="1:8" ht="26.25" customHeight="1">
      <c r="A682" s="15" t="s">
        <v>640</v>
      </c>
      <c r="B682" s="15"/>
      <c r="C682" s="30" t="s">
        <v>641</v>
      </c>
      <c r="D682" s="21">
        <f>D683</f>
        <v>8387617.62</v>
      </c>
      <c r="E682" s="21"/>
      <c r="F682" s="21">
        <f>F683</f>
        <v>8387617.62</v>
      </c>
      <c r="G682" s="21"/>
      <c r="H682" s="21">
        <f>H683</f>
        <v>8387617.62</v>
      </c>
    </row>
    <row r="683" spans="1:8" ht="17.25" customHeight="1">
      <c r="A683" s="15"/>
      <c r="B683" s="15">
        <v>300</v>
      </c>
      <c r="C683" s="30" t="s">
        <v>117</v>
      </c>
      <c r="D683" s="21">
        <f>D685+D686</f>
        <v>8387617.62</v>
      </c>
      <c r="E683" s="21"/>
      <c r="F683" s="21">
        <f>F685+F686</f>
        <v>8387617.62</v>
      </c>
      <c r="G683" s="21"/>
      <c r="H683" s="21">
        <f>H685+H686</f>
        <v>8387617.62</v>
      </c>
    </row>
    <row r="684" spans="1:8" ht="17.25" customHeight="1">
      <c r="A684" s="15"/>
      <c r="B684" s="15"/>
      <c r="C684" s="68" t="s">
        <v>135</v>
      </c>
      <c r="D684" s="21"/>
      <c r="E684" s="21"/>
      <c r="F684" s="21"/>
      <c r="G684" s="21"/>
      <c r="H684" s="21"/>
    </row>
    <row r="685" spans="1:8" ht="17.25" customHeight="1">
      <c r="A685" s="15"/>
      <c r="B685" s="15"/>
      <c r="C685" s="68" t="s">
        <v>136</v>
      </c>
      <c r="D685" s="21">
        <v>6675915.34</v>
      </c>
      <c r="E685" s="21"/>
      <c r="F685" s="21">
        <v>6675915.34</v>
      </c>
      <c r="G685" s="21"/>
      <c r="H685" s="21">
        <v>6675915.34</v>
      </c>
    </row>
    <row r="686" spans="1:8" ht="17.25" customHeight="1">
      <c r="A686" s="15"/>
      <c r="B686" s="15"/>
      <c r="C686" s="68" t="s">
        <v>137</v>
      </c>
      <c r="D686" s="21">
        <v>1711702.28</v>
      </c>
      <c r="E686" s="21"/>
      <c r="F686" s="21">
        <v>1711702.28</v>
      </c>
      <c r="G686" s="21"/>
      <c r="H686" s="21">
        <v>1711702.28</v>
      </c>
    </row>
    <row r="687" spans="1:8" ht="41.25" customHeight="1">
      <c r="A687" s="27" t="s">
        <v>642</v>
      </c>
      <c r="B687" s="98"/>
      <c r="C687" s="99" t="s">
        <v>643</v>
      </c>
      <c r="D687" s="29">
        <f>D688+D692</f>
        <v>6640000</v>
      </c>
      <c r="E687" s="29"/>
      <c r="F687" s="29">
        <f>F688+F692</f>
        <v>6640000</v>
      </c>
      <c r="G687" s="29"/>
      <c r="H687" s="29">
        <f>H688+H692</f>
        <v>6640000</v>
      </c>
    </row>
    <row r="688" spans="1:8" ht="33" customHeight="1">
      <c r="A688" s="15" t="s">
        <v>644</v>
      </c>
      <c r="B688" s="58"/>
      <c r="C688" s="69" t="s">
        <v>645</v>
      </c>
      <c r="D688" s="21">
        <f>D689</f>
        <v>6040000</v>
      </c>
      <c r="E688" s="21"/>
      <c r="F688" s="21">
        <f>F689</f>
        <v>6040000</v>
      </c>
      <c r="G688" s="21"/>
      <c r="H688" s="21">
        <f>H689</f>
        <v>6040000</v>
      </c>
    </row>
    <row r="689" spans="1:8" ht="34.5" customHeight="1">
      <c r="A689" s="15" t="s">
        <v>646</v>
      </c>
      <c r="B689" s="58"/>
      <c r="C689" s="69" t="s">
        <v>647</v>
      </c>
      <c r="D689" s="21">
        <f>D690+D691</f>
        <v>6040000</v>
      </c>
      <c r="E689" s="21"/>
      <c r="F689" s="21">
        <f>F690+F691</f>
        <v>6040000</v>
      </c>
      <c r="G689" s="21"/>
      <c r="H689" s="21">
        <f>H690+H691</f>
        <v>6040000</v>
      </c>
    </row>
    <row r="690" spans="1:8" ht="50.25" customHeight="1">
      <c r="A690" s="15"/>
      <c r="B690" s="15">
        <v>100</v>
      </c>
      <c r="C690" s="30" t="s">
        <v>75</v>
      </c>
      <c r="D690" s="21">
        <v>5803560</v>
      </c>
      <c r="E690" s="21"/>
      <c r="F690" s="21">
        <v>5803560</v>
      </c>
      <c r="G690" s="21"/>
      <c r="H690" s="21">
        <v>5803560</v>
      </c>
    </row>
    <row r="691" spans="1:8" ht="29.25" customHeight="1">
      <c r="A691" s="15"/>
      <c r="B691" s="36" t="s">
        <v>92</v>
      </c>
      <c r="C691" s="22" t="s">
        <v>21</v>
      </c>
      <c r="D691" s="21">
        <v>236440</v>
      </c>
      <c r="E691" s="21"/>
      <c r="F691" s="21">
        <v>236440</v>
      </c>
      <c r="G691" s="21"/>
      <c r="H691" s="21">
        <v>236440</v>
      </c>
    </row>
    <row r="692" spans="1:8" ht="28.5" customHeight="1">
      <c r="A692" s="15" t="s">
        <v>648</v>
      </c>
      <c r="B692" s="15"/>
      <c r="C692" s="30" t="s">
        <v>649</v>
      </c>
      <c r="D692" s="21">
        <f>D693</f>
        <v>600000</v>
      </c>
      <c r="E692" s="21"/>
      <c r="F692" s="21">
        <f>F693</f>
        <v>600000</v>
      </c>
      <c r="G692" s="21"/>
      <c r="H692" s="21">
        <f>H693</f>
        <v>600000</v>
      </c>
    </row>
    <row r="693" spans="1:8" ht="31.5" customHeight="1">
      <c r="A693" s="15" t="s">
        <v>650</v>
      </c>
      <c r="B693" s="15"/>
      <c r="C693" s="30" t="s">
        <v>651</v>
      </c>
      <c r="D693" s="21">
        <f>D694</f>
        <v>600000</v>
      </c>
      <c r="E693" s="21"/>
      <c r="F693" s="21">
        <f>F694</f>
        <v>600000</v>
      </c>
      <c r="G693" s="21"/>
      <c r="H693" s="21">
        <f>H694</f>
        <v>600000</v>
      </c>
    </row>
    <row r="694" spans="1:8" ht="15" customHeight="1">
      <c r="A694" s="15"/>
      <c r="B694" s="15">
        <v>800</v>
      </c>
      <c r="C694" s="30" t="s">
        <v>255</v>
      </c>
      <c r="D694" s="21">
        <v>600000</v>
      </c>
      <c r="E694" s="21"/>
      <c r="F694" s="21">
        <v>600000</v>
      </c>
      <c r="G694" s="21"/>
      <c r="H694" s="21">
        <v>600000</v>
      </c>
    </row>
    <row r="695" spans="1:8" ht="36.75" customHeight="1">
      <c r="A695" s="27" t="s">
        <v>652</v>
      </c>
      <c r="B695" s="27"/>
      <c r="C695" s="100" t="s">
        <v>653</v>
      </c>
      <c r="D695" s="29">
        <f>D696+D703+D750+D760+D764</f>
        <v>1000000</v>
      </c>
      <c r="E695" s="29"/>
      <c r="F695" s="29">
        <f>F696+F703+F750+F760+F764</f>
        <v>1000000</v>
      </c>
      <c r="G695" s="29">
        <f>G750</f>
        <v>211825</v>
      </c>
      <c r="H695" s="29">
        <f>H696+H703+H750+H760+H764</f>
        <v>1211825</v>
      </c>
    </row>
    <row r="696" spans="1:8" ht="36.75" customHeight="1">
      <c r="A696" s="14" t="s">
        <v>654</v>
      </c>
      <c r="B696" s="15"/>
      <c r="C696" s="101" t="s">
        <v>655</v>
      </c>
      <c r="D696" s="17">
        <f>D698+D700</f>
        <v>7500</v>
      </c>
      <c r="E696" s="17"/>
      <c r="F696" s="17">
        <f>F698+F700</f>
        <v>7500</v>
      </c>
      <c r="G696" s="17"/>
      <c r="H696" s="17">
        <f>H698+H700</f>
        <v>7500</v>
      </c>
    </row>
    <row r="697" spans="1:8" ht="36.75" customHeight="1">
      <c r="A697" s="26" t="s">
        <v>656</v>
      </c>
      <c r="B697" s="15"/>
      <c r="C697" s="102" t="s">
        <v>657</v>
      </c>
      <c r="D697" s="17">
        <f>D698</f>
        <v>1500</v>
      </c>
      <c r="E697" s="17"/>
      <c r="F697" s="17">
        <f>F698</f>
        <v>1500</v>
      </c>
      <c r="G697" s="17"/>
      <c r="H697" s="17">
        <f>H698</f>
        <v>1500</v>
      </c>
    </row>
    <row r="698" spans="1:8" ht="36.75" customHeight="1">
      <c r="A698" s="26" t="s">
        <v>658</v>
      </c>
      <c r="B698" s="15"/>
      <c r="C698" s="23" t="s">
        <v>659</v>
      </c>
      <c r="D698" s="17">
        <f>D699</f>
        <v>1500</v>
      </c>
      <c r="E698" s="17"/>
      <c r="F698" s="17">
        <f>F699</f>
        <v>1500</v>
      </c>
      <c r="G698" s="17"/>
      <c r="H698" s="17">
        <f>H699</f>
        <v>1500</v>
      </c>
    </row>
    <row r="699" spans="1:8" ht="36.75" customHeight="1">
      <c r="A699" s="26"/>
      <c r="B699" s="15">
        <v>200</v>
      </c>
      <c r="C699" s="22" t="s">
        <v>21</v>
      </c>
      <c r="D699" s="17">
        <v>1500</v>
      </c>
      <c r="E699" s="17"/>
      <c r="F699" s="17">
        <v>1500</v>
      </c>
      <c r="G699" s="17"/>
      <c r="H699" s="17">
        <v>1500</v>
      </c>
    </row>
    <row r="700" spans="1:8" ht="36.75" customHeight="1">
      <c r="A700" s="26" t="s">
        <v>660</v>
      </c>
      <c r="B700" s="15"/>
      <c r="C700" s="102" t="s">
        <v>661</v>
      </c>
      <c r="D700" s="17">
        <f>D701</f>
        <v>6000</v>
      </c>
      <c r="E700" s="17"/>
      <c r="F700" s="17">
        <f>F701</f>
        <v>6000</v>
      </c>
      <c r="G700" s="17"/>
      <c r="H700" s="17">
        <f>H701</f>
        <v>6000</v>
      </c>
    </row>
    <row r="701" spans="1:8" ht="36.75" customHeight="1">
      <c r="A701" s="26" t="s">
        <v>662</v>
      </c>
      <c r="B701" s="15"/>
      <c r="C701" s="103" t="s">
        <v>663</v>
      </c>
      <c r="D701" s="17">
        <f>D702</f>
        <v>6000</v>
      </c>
      <c r="E701" s="17"/>
      <c r="F701" s="17">
        <f>F702</f>
        <v>6000</v>
      </c>
      <c r="G701" s="17"/>
      <c r="H701" s="17">
        <f>H702</f>
        <v>6000</v>
      </c>
    </row>
    <row r="702" spans="1:8" ht="36.75" customHeight="1">
      <c r="A702" s="26"/>
      <c r="B702" s="15">
        <v>200</v>
      </c>
      <c r="C702" s="22" t="s">
        <v>21</v>
      </c>
      <c r="D702" s="17">
        <v>6000</v>
      </c>
      <c r="E702" s="17"/>
      <c r="F702" s="17">
        <v>6000</v>
      </c>
      <c r="G702" s="17"/>
      <c r="H702" s="17">
        <v>6000</v>
      </c>
    </row>
    <row r="703" spans="1:8" ht="36.75" customHeight="1">
      <c r="A703" s="14" t="s">
        <v>664</v>
      </c>
      <c r="B703" s="15"/>
      <c r="C703" s="101" t="s">
        <v>665</v>
      </c>
      <c r="D703" s="104">
        <f>D704+D709+D712++D717+D736</f>
        <v>919000</v>
      </c>
      <c r="E703" s="104"/>
      <c r="F703" s="104">
        <f>F704+F709+F712++F717+F736</f>
        <v>919000</v>
      </c>
      <c r="G703" s="104"/>
      <c r="H703" s="104">
        <f>H704+H709+H712++H717+H736</f>
        <v>919000</v>
      </c>
    </row>
    <row r="704" spans="1:8" ht="49.5" customHeight="1">
      <c r="A704" s="26" t="s">
        <v>666</v>
      </c>
      <c r="B704" s="15"/>
      <c r="C704" s="16" t="s">
        <v>667</v>
      </c>
      <c r="D704" s="21">
        <f>D705+D707</f>
        <v>16000</v>
      </c>
      <c r="E704" s="21"/>
      <c r="F704" s="21">
        <f>F705+F707</f>
        <v>16000</v>
      </c>
      <c r="G704" s="21"/>
      <c r="H704" s="21">
        <f>H705+H707</f>
        <v>16000</v>
      </c>
    </row>
    <row r="705" spans="1:8" ht="28.5" customHeight="1">
      <c r="A705" s="26" t="s">
        <v>668</v>
      </c>
      <c r="B705" s="15"/>
      <c r="C705" s="23" t="s">
        <v>669</v>
      </c>
      <c r="D705" s="17">
        <f>D706</f>
        <v>10000</v>
      </c>
      <c r="E705" s="17"/>
      <c r="F705" s="17">
        <f>F706</f>
        <v>10000</v>
      </c>
      <c r="G705" s="17"/>
      <c r="H705" s="17">
        <f>H706</f>
        <v>10000</v>
      </c>
    </row>
    <row r="706" spans="1:8" ht="30.75" customHeight="1">
      <c r="A706" s="26"/>
      <c r="B706" s="15">
        <v>200</v>
      </c>
      <c r="C706" s="22" t="s">
        <v>21</v>
      </c>
      <c r="D706" s="17">
        <v>10000</v>
      </c>
      <c r="E706" s="17"/>
      <c r="F706" s="17">
        <v>10000</v>
      </c>
      <c r="G706" s="17"/>
      <c r="H706" s="17">
        <v>10000</v>
      </c>
    </row>
    <row r="707" spans="1:8" ht="30.75" customHeight="1">
      <c r="A707" s="26" t="s">
        <v>670</v>
      </c>
      <c r="B707" s="15"/>
      <c r="C707" s="23" t="s">
        <v>671</v>
      </c>
      <c r="D707" s="17">
        <f>D708</f>
        <v>6000</v>
      </c>
      <c r="E707" s="17"/>
      <c r="F707" s="17">
        <f>F708</f>
        <v>6000</v>
      </c>
      <c r="G707" s="17"/>
      <c r="H707" s="17">
        <f>H708</f>
        <v>6000</v>
      </c>
    </row>
    <row r="708" spans="1:8" ht="36.75" customHeight="1">
      <c r="A708" s="26"/>
      <c r="B708" s="15">
        <v>200</v>
      </c>
      <c r="C708" s="22" t="s">
        <v>21</v>
      </c>
      <c r="D708" s="17">
        <v>6000</v>
      </c>
      <c r="E708" s="17"/>
      <c r="F708" s="17">
        <v>6000</v>
      </c>
      <c r="G708" s="17"/>
      <c r="H708" s="17">
        <v>6000</v>
      </c>
    </row>
    <row r="709" spans="1:8" ht="46.5" customHeight="1">
      <c r="A709" s="26" t="s">
        <v>672</v>
      </c>
      <c r="B709" s="15"/>
      <c r="C709" s="16" t="s">
        <v>673</v>
      </c>
      <c r="D709" s="17">
        <f>D710</f>
        <v>15000</v>
      </c>
      <c r="E709" s="17"/>
      <c r="F709" s="17">
        <f>F710</f>
        <v>15000</v>
      </c>
      <c r="G709" s="17"/>
      <c r="H709" s="17">
        <f>H710</f>
        <v>15000</v>
      </c>
    </row>
    <row r="710" spans="1:8" ht="36.75" customHeight="1">
      <c r="A710" s="26" t="s">
        <v>674</v>
      </c>
      <c r="B710" s="15"/>
      <c r="C710" s="23" t="s">
        <v>675</v>
      </c>
      <c r="D710" s="17">
        <f>D711</f>
        <v>15000</v>
      </c>
      <c r="E710" s="17"/>
      <c r="F710" s="17">
        <f>F711</f>
        <v>15000</v>
      </c>
      <c r="G710" s="17"/>
      <c r="H710" s="17">
        <f>H711</f>
        <v>15000</v>
      </c>
    </row>
    <row r="711" spans="1:8" ht="36.75" customHeight="1">
      <c r="A711" s="26"/>
      <c r="B711" s="15">
        <v>200</v>
      </c>
      <c r="C711" s="22" t="s">
        <v>21</v>
      </c>
      <c r="D711" s="17">
        <v>15000</v>
      </c>
      <c r="E711" s="17"/>
      <c r="F711" s="17">
        <v>15000</v>
      </c>
      <c r="G711" s="17"/>
      <c r="H711" s="17">
        <v>15000</v>
      </c>
    </row>
    <row r="712" spans="1:8" ht="36.75" customHeight="1">
      <c r="A712" s="26" t="s">
        <v>676</v>
      </c>
      <c r="B712" s="15"/>
      <c r="C712" s="105" t="s">
        <v>677</v>
      </c>
      <c r="D712" s="104">
        <f>D713+D715</f>
        <v>40000</v>
      </c>
      <c r="E712" s="104"/>
      <c r="F712" s="104">
        <f>F713+F715</f>
        <v>40000</v>
      </c>
      <c r="G712" s="104"/>
      <c r="H712" s="104">
        <f>H713+H715</f>
        <v>40000</v>
      </c>
    </row>
    <row r="713" spans="1:8" ht="40.5" customHeight="1">
      <c r="A713" s="26" t="s">
        <v>678</v>
      </c>
      <c r="B713" s="15"/>
      <c r="C713" s="23" t="s">
        <v>679</v>
      </c>
      <c r="D713" s="17">
        <f>D714</f>
        <v>10000</v>
      </c>
      <c r="E713" s="17"/>
      <c r="F713" s="17">
        <f>F714</f>
        <v>10000</v>
      </c>
      <c r="G713" s="17"/>
      <c r="H713" s="17">
        <f>H714</f>
        <v>10000</v>
      </c>
    </row>
    <row r="714" spans="1:8" ht="36.75" customHeight="1">
      <c r="A714" s="26"/>
      <c r="B714" s="15">
        <v>200</v>
      </c>
      <c r="C714" s="22" t="s">
        <v>21</v>
      </c>
      <c r="D714" s="17">
        <v>10000</v>
      </c>
      <c r="E714" s="17"/>
      <c r="F714" s="17">
        <v>10000</v>
      </c>
      <c r="G714" s="17"/>
      <c r="H714" s="17">
        <v>10000</v>
      </c>
    </row>
    <row r="715" spans="1:8" ht="19.5" customHeight="1">
      <c r="A715" s="26" t="s">
        <v>680</v>
      </c>
      <c r="B715" s="15"/>
      <c r="C715" s="23" t="s">
        <v>681</v>
      </c>
      <c r="D715" s="17">
        <f>D716</f>
        <v>30000</v>
      </c>
      <c r="E715" s="17"/>
      <c r="F715" s="17">
        <f>F716</f>
        <v>30000</v>
      </c>
      <c r="G715" s="17"/>
      <c r="H715" s="17">
        <f>H716</f>
        <v>30000</v>
      </c>
    </row>
    <row r="716" spans="1:8" ht="30.75" customHeight="1">
      <c r="A716" s="26"/>
      <c r="B716" s="15">
        <v>200</v>
      </c>
      <c r="C716" s="22" t="s">
        <v>21</v>
      </c>
      <c r="D716" s="17">
        <v>30000</v>
      </c>
      <c r="E716" s="17"/>
      <c r="F716" s="17">
        <v>30000</v>
      </c>
      <c r="G716" s="17"/>
      <c r="H716" s="17">
        <v>30000</v>
      </c>
    </row>
    <row r="717" spans="1:8" ht="51" customHeight="1">
      <c r="A717" s="15" t="s">
        <v>682</v>
      </c>
      <c r="B717" s="15"/>
      <c r="C717" s="16" t="s">
        <v>683</v>
      </c>
      <c r="D717" s="104">
        <f>D718+D720+D722+D724+D726+D728+D730+D732+D734</f>
        <v>398000</v>
      </c>
      <c r="E717" s="104"/>
      <c r="F717" s="104">
        <f>F718+F720+F722+F724+F726+F728+F730+F732+F734</f>
        <v>398000</v>
      </c>
      <c r="G717" s="104"/>
      <c r="H717" s="104">
        <f>H718+H720+H722+H724+H726+H728+H730+H732+H734</f>
        <v>398000</v>
      </c>
    </row>
    <row r="718" spans="1:8" ht="27" customHeight="1">
      <c r="A718" s="26" t="s">
        <v>684</v>
      </c>
      <c r="B718" s="15"/>
      <c r="C718" s="23" t="s">
        <v>685</v>
      </c>
      <c r="D718" s="17">
        <f>D719</f>
        <v>8000</v>
      </c>
      <c r="E718" s="17"/>
      <c r="F718" s="17">
        <f>F719</f>
        <v>8000</v>
      </c>
      <c r="G718" s="17"/>
      <c r="H718" s="17">
        <f>H719</f>
        <v>8000</v>
      </c>
    </row>
    <row r="719" spans="1:8" ht="34.5" customHeight="1">
      <c r="A719" s="26"/>
      <c r="B719" s="15">
        <v>200</v>
      </c>
      <c r="C719" s="22" t="s">
        <v>21</v>
      </c>
      <c r="D719" s="17">
        <v>8000</v>
      </c>
      <c r="E719" s="17"/>
      <c r="F719" s="17">
        <v>8000</v>
      </c>
      <c r="G719" s="17"/>
      <c r="H719" s="17">
        <v>8000</v>
      </c>
    </row>
    <row r="720" spans="1:8" ht="27.75" customHeight="1">
      <c r="A720" s="26" t="s">
        <v>686</v>
      </c>
      <c r="B720" s="15"/>
      <c r="C720" s="23" t="s">
        <v>687</v>
      </c>
      <c r="D720" s="17">
        <f>D721</f>
        <v>150000</v>
      </c>
      <c r="E720" s="17"/>
      <c r="F720" s="17">
        <f>F721</f>
        <v>150000</v>
      </c>
      <c r="G720" s="17"/>
      <c r="H720" s="17">
        <f>H721</f>
        <v>150000</v>
      </c>
    </row>
    <row r="721" spans="1:8" ht="33" customHeight="1">
      <c r="A721" s="26"/>
      <c r="B721" s="15">
        <v>200</v>
      </c>
      <c r="C721" s="22" t="s">
        <v>21</v>
      </c>
      <c r="D721" s="17">
        <v>150000</v>
      </c>
      <c r="E721" s="17"/>
      <c r="F721" s="17">
        <v>150000</v>
      </c>
      <c r="G721" s="17"/>
      <c r="H721" s="17">
        <v>150000</v>
      </c>
    </row>
    <row r="722" spans="1:8" ht="36.75" customHeight="1">
      <c r="A722" s="26" t="s">
        <v>688</v>
      </c>
      <c r="B722" s="15"/>
      <c r="C722" s="23" t="s">
        <v>689</v>
      </c>
      <c r="D722" s="17">
        <f>D723</f>
        <v>50000</v>
      </c>
      <c r="E722" s="17"/>
      <c r="F722" s="17">
        <f>F723</f>
        <v>50000</v>
      </c>
      <c r="G722" s="17"/>
      <c r="H722" s="17">
        <f>H723</f>
        <v>50000</v>
      </c>
    </row>
    <row r="723" spans="1:8" ht="30" customHeight="1">
      <c r="A723" s="26"/>
      <c r="B723" s="15">
        <v>200</v>
      </c>
      <c r="C723" s="22" t="s">
        <v>21</v>
      </c>
      <c r="D723" s="17">
        <v>50000</v>
      </c>
      <c r="E723" s="17"/>
      <c r="F723" s="17">
        <v>50000</v>
      </c>
      <c r="G723" s="17"/>
      <c r="H723" s="17">
        <v>50000</v>
      </c>
    </row>
    <row r="724" spans="1:8" ht="36.75" customHeight="1">
      <c r="A724" s="26" t="s">
        <v>690</v>
      </c>
      <c r="B724" s="15"/>
      <c r="C724" s="23" t="s">
        <v>691</v>
      </c>
      <c r="D724" s="17">
        <f>D725</f>
        <v>100000</v>
      </c>
      <c r="E724" s="17"/>
      <c r="F724" s="17">
        <f>F725</f>
        <v>100000</v>
      </c>
      <c r="G724" s="17"/>
      <c r="H724" s="17">
        <f>H725</f>
        <v>100000</v>
      </c>
    </row>
    <row r="725" spans="1:8" ht="27.75" customHeight="1">
      <c r="A725" s="26"/>
      <c r="B725" s="15">
        <v>200</v>
      </c>
      <c r="C725" s="22" t="s">
        <v>21</v>
      </c>
      <c r="D725" s="17">
        <v>100000</v>
      </c>
      <c r="E725" s="17"/>
      <c r="F725" s="17">
        <v>100000</v>
      </c>
      <c r="G725" s="17"/>
      <c r="H725" s="17">
        <v>100000</v>
      </c>
    </row>
    <row r="726" spans="1:8" ht="29.25" customHeight="1">
      <c r="A726" s="26" t="s">
        <v>692</v>
      </c>
      <c r="B726" s="15"/>
      <c r="C726" s="23" t="s">
        <v>693</v>
      </c>
      <c r="D726" s="17">
        <f>D727</f>
        <v>10000</v>
      </c>
      <c r="E726" s="17"/>
      <c r="F726" s="17">
        <f>F727</f>
        <v>10000</v>
      </c>
      <c r="G726" s="17"/>
      <c r="H726" s="17">
        <f>H727</f>
        <v>10000</v>
      </c>
    </row>
    <row r="727" spans="1:8" ht="27" customHeight="1">
      <c r="A727" s="26"/>
      <c r="B727" s="15">
        <v>200</v>
      </c>
      <c r="C727" s="22" t="s">
        <v>21</v>
      </c>
      <c r="D727" s="17">
        <v>10000</v>
      </c>
      <c r="E727" s="17"/>
      <c r="F727" s="17">
        <v>10000</v>
      </c>
      <c r="G727" s="17"/>
      <c r="H727" s="17">
        <v>10000</v>
      </c>
    </row>
    <row r="728" spans="1:8" ht="36.75" customHeight="1">
      <c r="A728" s="26" t="s">
        <v>694</v>
      </c>
      <c r="B728" s="15"/>
      <c r="C728" s="23" t="s">
        <v>695</v>
      </c>
      <c r="D728" s="17">
        <f>D729</f>
        <v>50000</v>
      </c>
      <c r="E728" s="17"/>
      <c r="F728" s="17">
        <f>F729</f>
        <v>50000</v>
      </c>
      <c r="G728" s="17"/>
      <c r="H728" s="17">
        <f>H729</f>
        <v>50000</v>
      </c>
    </row>
    <row r="729" spans="1:8" ht="29.25" customHeight="1">
      <c r="A729" s="26"/>
      <c r="B729" s="15">
        <v>200</v>
      </c>
      <c r="C729" s="22" t="s">
        <v>21</v>
      </c>
      <c r="D729" s="17">
        <v>50000</v>
      </c>
      <c r="E729" s="17"/>
      <c r="F729" s="17">
        <v>50000</v>
      </c>
      <c r="G729" s="17"/>
      <c r="H729" s="17">
        <v>50000</v>
      </c>
    </row>
    <row r="730" spans="1:8" ht="36.75" customHeight="1">
      <c r="A730" s="26" t="s">
        <v>696</v>
      </c>
      <c r="B730" s="15"/>
      <c r="C730" s="23" t="s">
        <v>697</v>
      </c>
      <c r="D730" s="17">
        <f>D731</f>
        <v>10000</v>
      </c>
      <c r="E730" s="17"/>
      <c r="F730" s="17">
        <f>F731</f>
        <v>10000</v>
      </c>
      <c r="G730" s="17"/>
      <c r="H730" s="17">
        <f>H731</f>
        <v>10000</v>
      </c>
    </row>
    <row r="731" spans="1:8" ht="28.5" customHeight="1">
      <c r="A731" s="26"/>
      <c r="B731" s="15">
        <v>200</v>
      </c>
      <c r="C731" s="22" t="s">
        <v>21</v>
      </c>
      <c r="D731" s="17">
        <v>10000</v>
      </c>
      <c r="E731" s="17"/>
      <c r="F731" s="17">
        <v>10000</v>
      </c>
      <c r="G731" s="17"/>
      <c r="H731" s="17">
        <v>10000</v>
      </c>
    </row>
    <row r="732" spans="1:8" ht="28.5" customHeight="1">
      <c r="A732" s="26" t="s">
        <v>698</v>
      </c>
      <c r="B732" s="15"/>
      <c r="C732" s="23" t="s">
        <v>699</v>
      </c>
      <c r="D732" s="17">
        <f>D733</f>
        <v>10000</v>
      </c>
      <c r="E732" s="17"/>
      <c r="F732" s="17">
        <f>F733</f>
        <v>10000</v>
      </c>
      <c r="G732" s="17"/>
      <c r="H732" s="17">
        <f>H733</f>
        <v>10000</v>
      </c>
    </row>
    <row r="733" spans="1:8" ht="30" customHeight="1">
      <c r="A733" s="26"/>
      <c r="B733" s="15">
        <v>200</v>
      </c>
      <c r="C733" s="22" t="s">
        <v>21</v>
      </c>
      <c r="D733" s="17">
        <v>10000</v>
      </c>
      <c r="E733" s="17"/>
      <c r="F733" s="17">
        <v>10000</v>
      </c>
      <c r="G733" s="17"/>
      <c r="H733" s="17">
        <v>10000</v>
      </c>
    </row>
    <row r="734" spans="1:8" ht="31.5" customHeight="1">
      <c r="A734" s="26" t="s">
        <v>700</v>
      </c>
      <c r="B734" s="15"/>
      <c r="C734" s="23" t="s">
        <v>701</v>
      </c>
      <c r="D734" s="17">
        <f>D735</f>
        <v>10000</v>
      </c>
      <c r="E734" s="17"/>
      <c r="F734" s="17">
        <f>F735</f>
        <v>10000</v>
      </c>
      <c r="G734" s="17"/>
      <c r="H734" s="17">
        <f>H735</f>
        <v>10000</v>
      </c>
    </row>
    <row r="735" spans="1:8" ht="36.75" customHeight="1">
      <c r="A735" s="26"/>
      <c r="B735" s="15">
        <v>200</v>
      </c>
      <c r="C735" s="22" t="s">
        <v>21</v>
      </c>
      <c r="D735" s="17">
        <v>10000</v>
      </c>
      <c r="E735" s="17"/>
      <c r="F735" s="17">
        <v>10000</v>
      </c>
      <c r="G735" s="17"/>
      <c r="H735" s="17">
        <v>10000</v>
      </c>
    </row>
    <row r="736" spans="1:8" ht="29.25" customHeight="1">
      <c r="A736" s="14" t="s">
        <v>702</v>
      </c>
      <c r="B736" s="15"/>
      <c r="C736" s="16" t="s">
        <v>703</v>
      </c>
      <c r="D736" s="104">
        <f>D737+D740+D743+D745+D747</f>
        <v>450000</v>
      </c>
      <c r="E736" s="104"/>
      <c r="F736" s="104">
        <f>F737+F740+F743+F745+F747</f>
        <v>450000</v>
      </c>
      <c r="G736" s="104"/>
      <c r="H736" s="104">
        <f>H737+H740+H743+H745+H747</f>
        <v>450000</v>
      </c>
    </row>
    <row r="737" spans="1:8" ht="29.25" customHeight="1">
      <c r="A737" s="26" t="s">
        <v>704</v>
      </c>
      <c r="B737" s="15"/>
      <c r="C737" s="23" t="s">
        <v>705</v>
      </c>
      <c r="D737" s="17">
        <f>D738</f>
        <v>200000</v>
      </c>
      <c r="E737" s="17"/>
      <c r="F737" s="17">
        <f>F738</f>
        <v>200000</v>
      </c>
      <c r="G737" s="17"/>
      <c r="H737" s="17">
        <f aca="true" t="shared" si="23" ref="H737:H742">F737+G737</f>
        <v>200000</v>
      </c>
    </row>
    <row r="738" spans="1:8" ht="36.75" customHeight="1">
      <c r="A738" s="26"/>
      <c r="B738" s="15">
        <v>200</v>
      </c>
      <c r="C738" s="22" t="s">
        <v>21</v>
      </c>
      <c r="D738" s="17">
        <v>200000</v>
      </c>
      <c r="E738" s="17"/>
      <c r="F738" s="17">
        <v>200000</v>
      </c>
      <c r="G738" s="17">
        <v>-200000</v>
      </c>
      <c r="H738" s="17">
        <f t="shared" si="23"/>
        <v>0</v>
      </c>
    </row>
    <row r="739" spans="1:8" ht="28.5" customHeight="1">
      <c r="A739" s="26"/>
      <c r="B739" s="55" t="s">
        <v>466</v>
      </c>
      <c r="C739" s="34" t="s">
        <v>70</v>
      </c>
      <c r="D739" s="17"/>
      <c r="E739" s="17"/>
      <c r="F739" s="17"/>
      <c r="G739" s="17">
        <v>200000</v>
      </c>
      <c r="H739" s="17">
        <f t="shared" si="23"/>
        <v>200000</v>
      </c>
    </row>
    <row r="740" spans="1:8" ht="36.75" customHeight="1">
      <c r="A740" s="26" t="s">
        <v>706</v>
      </c>
      <c r="B740" s="15"/>
      <c r="C740" s="23" t="s">
        <v>707</v>
      </c>
      <c r="D740" s="17">
        <f>D741</f>
        <v>100000</v>
      </c>
      <c r="E740" s="17"/>
      <c r="F740" s="17">
        <f>F741</f>
        <v>100000</v>
      </c>
      <c r="G740" s="17"/>
      <c r="H740" s="17">
        <f t="shared" si="23"/>
        <v>100000</v>
      </c>
    </row>
    <row r="741" spans="1:8" ht="36.75" customHeight="1">
      <c r="A741" s="26"/>
      <c r="B741" s="15">
        <v>200</v>
      </c>
      <c r="C741" s="22" t="s">
        <v>21</v>
      </c>
      <c r="D741" s="17">
        <v>100000</v>
      </c>
      <c r="E741" s="17"/>
      <c r="F741" s="17">
        <v>100000</v>
      </c>
      <c r="G741" s="17">
        <v>-100000</v>
      </c>
      <c r="H741" s="17">
        <f t="shared" si="23"/>
        <v>0</v>
      </c>
    </row>
    <row r="742" spans="1:8" ht="36.75" customHeight="1">
      <c r="A742" s="26"/>
      <c r="B742" s="55" t="s">
        <v>466</v>
      </c>
      <c r="C742" s="34" t="s">
        <v>70</v>
      </c>
      <c r="D742" s="17"/>
      <c r="E742" s="17"/>
      <c r="F742" s="17"/>
      <c r="G742" s="17">
        <v>100000</v>
      </c>
      <c r="H742" s="17">
        <f t="shared" si="23"/>
        <v>100000</v>
      </c>
    </row>
    <row r="743" spans="1:8" ht="36.75" customHeight="1">
      <c r="A743" s="26" t="s">
        <v>708</v>
      </c>
      <c r="B743" s="15"/>
      <c r="C743" s="23" t="s">
        <v>709</v>
      </c>
      <c r="D743" s="17">
        <f>D744</f>
        <v>70000</v>
      </c>
      <c r="E743" s="17"/>
      <c r="F743" s="17">
        <f>F744</f>
        <v>70000</v>
      </c>
      <c r="G743" s="17"/>
      <c r="H743" s="17">
        <f>H744</f>
        <v>70000</v>
      </c>
    </row>
    <row r="744" spans="1:8" ht="36.75" customHeight="1">
      <c r="A744" s="26"/>
      <c r="B744" s="15">
        <v>200</v>
      </c>
      <c r="C744" s="22" t="s">
        <v>21</v>
      </c>
      <c r="D744" s="17">
        <v>70000</v>
      </c>
      <c r="E744" s="17"/>
      <c r="F744" s="17">
        <v>70000</v>
      </c>
      <c r="G744" s="17"/>
      <c r="H744" s="17">
        <v>70000</v>
      </c>
    </row>
    <row r="745" spans="1:8" ht="36.75" customHeight="1">
      <c r="A745" s="26" t="s">
        <v>710</v>
      </c>
      <c r="B745" s="15"/>
      <c r="C745" s="23" t="s">
        <v>711</v>
      </c>
      <c r="D745" s="17">
        <f>D746</f>
        <v>70000</v>
      </c>
      <c r="E745" s="17"/>
      <c r="F745" s="17">
        <f>F746</f>
        <v>70000</v>
      </c>
      <c r="G745" s="17"/>
      <c r="H745" s="17">
        <f>H746</f>
        <v>70000</v>
      </c>
    </row>
    <row r="746" spans="1:8" ht="36.75" customHeight="1">
      <c r="A746" s="26"/>
      <c r="B746" s="15">
        <v>200</v>
      </c>
      <c r="C746" s="22" t="s">
        <v>21</v>
      </c>
      <c r="D746" s="17">
        <v>70000</v>
      </c>
      <c r="E746" s="17"/>
      <c r="F746" s="17">
        <v>70000</v>
      </c>
      <c r="G746" s="17"/>
      <c r="H746" s="17">
        <v>70000</v>
      </c>
    </row>
    <row r="747" spans="1:8" ht="36.75" customHeight="1">
      <c r="A747" s="26" t="s">
        <v>712</v>
      </c>
      <c r="B747" s="15"/>
      <c r="C747" s="23" t="s">
        <v>713</v>
      </c>
      <c r="D747" s="17">
        <f>D748</f>
        <v>10000</v>
      </c>
      <c r="E747" s="17"/>
      <c r="F747" s="17">
        <f>F748</f>
        <v>10000</v>
      </c>
      <c r="G747" s="17"/>
      <c r="H747" s="17">
        <f>H748</f>
        <v>10000</v>
      </c>
    </row>
    <row r="748" spans="1:8" ht="36.75" customHeight="1">
      <c r="A748" s="26"/>
      <c r="B748" s="15">
        <v>200</v>
      </c>
      <c r="C748" s="22" t="s">
        <v>21</v>
      </c>
      <c r="D748" s="17">
        <v>10000</v>
      </c>
      <c r="E748" s="17"/>
      <c r="F748" s="17">
        <v>10000</v>
      </c>
      <c r="G748" s="17">
        <v>-10000</v>
      </c>
      <c r="H748" s="17">
        <v>10000</v>
      </c>
    </row>
    <row r="749" spans="1:8" ht="28.5" customHeight="1">
      <c r="A749" s="26"/>
      <c r="B749" s="106" t="s">
        <v>466</v>
      </c>
      <c r="C749" s="34" t="s">
        <v>70</v>
      </c>
      <c r="D749" s="17"/>
      <c r="E749" s="17"/>
      <c r="F749" s="17"/>
      <c r="G749" s="17">
        <v>10000</v>
      </c>
      <c r="H749" s="17">
        <v>10000</v>
      </c>
    </row>
    <row r="750" spans="1:8" ht="36.75" customHeight="1">
      <c r="A750" s="107" t="s">
        <v>714</v>
      </c>
      <c r="B750" s="19"/>
      <c r="C750" s="108" t="s">
        <v>715</v>
      </c>
      <c r="D750" s="88">
        <f>D751</f>
        <v>12000</v>
      </c>
      <c r="E750" s="88"/>
      <c r="F750" s="88">
        <f>F751</f>
        <v>12000</v>
      </c>
      <c r="G750" s="88">
        <f>G754</f>
        <v>211825</v>
      </c>
      <c r="H750" s="89">
        <f aca="true" t="shared" si="24" ref="H750:H756">F750+G750</f>
        <v>223825</v>
      </c>
    </row>
    <row r="751" spans="1:8" ht="36.75" customHeight="1">
      <c r="A751" s="19" t="s">
        <v>716</v>
      </c>
      <c r="B751" s="109"/>
      <c r="C751" s="110" t="s">
        <v>717</v>
      </c>
      <c r="D751" s="89">
        <f>D752</f>
        <v>12000</v>
      </c>
      <c r="E751" s="89"/>
      <c r="F751" s="89">
        <f>F752</f>
        <v>12000</v>
      </c>
      <c r="G751" s="89"/>
      <c r="H751" s="89">
        <f t="shared" si="24"/>
        <v>12000</v>
      </c>
    </row>
    <row r="752" spans="1:8" ht="30.75" customHeight="1">
      <c r="A752" s="19" t="s">
        <v>718</v>
      </c>
      <c r="B752" s="19"/>
      <c r="C752" s="111" t="s">
        <v>719</v>
      </c>
      <c r="D752" s="89">
        <f>D753</f>
        <v>12000</v>
      </c>
      <c r="E752" s="89"/>
      <c r="F752" s="89">
        <f>F753</f>
        <v>12000</v>
      </c>
      <c r="G752" s="89"/>
      <c r="H752" s="89">
        <f t="shared" si="24"/>
        <v>12000</v>
      </c>
    </row>
    <row r="753" spans="1:8" ht="36.75" customHeight="1">
      <c r="A753" s="19"/>
      <c r="B753" s="19">
        <v>200</v>
      </c>
      <c r="C753" s="22" t="s">
        <v>21</v>
      </c>
      <c r="D753" s="89">
        <v>12000</v>
      </c>
      <c r="E753" s="89"/>
      <c r="F753" s="89">
        <v>12000</v>
      </c>
      <c r="G753" s="89"/>
      <c r="H753" s="89">
        <f t="shared" si="24"/>
        <v>12000</v>
      </c>
    </row>
    <row r="754" spans="1:8" ht="36.75" customHeight="1">
      <c r="A754" s="112" t="s">
        <v>720</v>
      </c>
      <c r="B754" s="112"/>
      <c r="C754" s="113" t="s">
        <v>721</v>
      </c>
      <c r="D754" s="114"/>
      <c r="E754" s="114"/>
      <c r="F754" s="89"/>
      <c r="G754" s="89">
        <f>G755</f>
        <v>211825</v>
      </c>
      <c r="H754" s="89">
        <f t="shared" si="24"/>
        <v>211825</v>
      </c>
    </row>
    <row r="755" spans="1:8" ht="36.75" customHeight="1">
      <c r="A755" s="112" t="s">
        <v>722</v>
      </c>
      <c r="B755" s="112"/>
      <c r="C755" s="96" t="s">
        <v>723</v>
      </c>
      <c r="D755" s="114"/>
      <c r="E755" s="114"/>
      <c r="F755" s="89"/>
      <c r="G755" s="89">
        <f>G756</f>
        <v>211825</v>
      </c>
      <c r="H755" s="89">
        <f t="shared" si="24"/>
        <v>211825</v>
      </c>
    </row>
    <row r="756" spans="1:8" ht="36.75" customHeight="1">
      <c r="A756" s="112"/>
      <c r="B756" s="112">
        <v>200</v>
      </c>
      <c r="C756" s="96" t="s">
        <v>21</v>
      </c>
      <c r="D756" s="114"/>
      <c r="E756" s="114"/>
      <c r="F756" s="89"/>
      <c r="G756" s="89">
        <v>211825</v>
      </c>
      <c r="H756" s="89">
        <f t="shared" si="24"/>
        <v>211825</v>
      </c>
    </row>
    <row r="757" spans="1:8" ht="11.25" customHeight="1">
      <c r="A757" s="112"/>
      <c r="B757" s="112"/>
      <c r="C757" s="96" t="s">
        <v>135</v>
      </c>
      <c r="D757" s="114"/>
      <c r="E757" s="114"/>
      <c r="F757" s="89"/>
      <c r="G757" s="89"/>
      <c r="H757" s="89"/>
    </row>
    <row r="758" spans="1:8" ht="18.75" customHeight="1">
      <c r="A758" s="112"/>
      <c r="B758" s="112"/>
      <c r="C758" s="96" t="s">
        <v>136</v>
      </c>
      <c r="D758" s="114"/>
      <c r="E758" s="114"/>
      <c r="F758" s="89"/>
      <c r="G758" s="89"/>
      <c r="H758" s="89">
        <f>F758+G758</f>
        <v>0</v>
      </c>
    </row>
    <row r="759" spans="1:8" ht="18.75" customHeight="1">
      <c r="A759" s="112"/>
      <c r="B759" s="112"/>
      <c r="C759" s="96" t="s">
        <v>137</v>
      </c>
      <c r="D759" s="114"/>
      <c r="E759" s="114"/>
      <c r="F759" s="89"/>
      <c r="G759" s="89">
        <v>211825</v>
      </c>
      <c r="H759" s="89">
        <f>F759+G759</f>
        <v>211825</v>
      </c>
    </row>
    <row r="760" spans="1:8" ht="26.25" customHeight="1">
      <c r="A760" s="115" t="s">
        <v>724</v>
      </c>
      <c r="B760" s="19"/>
      <c r="C760" s="116" t="s">
        <v>725</v>
      </c>
      <c r="D760" s="89">
        <f>D761</f>
        <v>45000</v>
      </c>
      <c r="E760" s="89"/>
      <c r="F760" s="89">
        <f>F761</f>
        <v>45000</v>
      </c>
      <c r="G760" s="89"/>
      <c r="H760" s="89">
        <f>H761</f>
        <v>45000</v>
      </c>
    </row>
    <row r="761" spans="1:8" ht="36.75" customHeight="1">
      <c r="A761" s="19" t="s">
        <v>726</v>
      </c>
      <c r="B761" s="19"/>
      <c r="C761" s="117" t="s">
        <v>727</v>
      </c>
      <c r="D761" s="89">
        <f>D762</f>
        <v>45000</v>
      </c>
      <c r="E761" s="89"/>
      <c r="F761" s="89">
        <f>F762</f>
        <v>45000</v>
      </c>
      <c r="G761" s="89"/>
      <c r="H761" s="89">
        <f>H762</f>
        <v>45000</v>
      </c>
    </row>
    <row r="762" spans="1:8" ht="36.75" customHeight="1">
      <c r="A762" s="19" t="s">
        <v>728</v>
      </c>
      <c r="B762" s="19"/>
      <c r="C762" s="111" t="s">
        <v>729</v>
      </c>
      <c r="D762" s="89">
        <f>D763</f>
        <v>45000</v>
      </c>
      <c r="E762" s="89"/>
      <c r="F762" s="89">
        <f>F763</f>
        <v>45000</v>
      </c>
      <c r="G762" s="89"/>
      <c r="H762" s="89">
        <f>H763</f>
        <v>45000</v>
      </c>
    </row>
    <row r="763" spans="1:8" ht="36.75" customHeight="1">
      <c r="A763" s="19"/>
      <c r="B763" s="19">
        <v>200</v>
      </c>
      <c r="C763" s="22" t="s">
        <v>21</v>
      </c>
      <c r="D763" s="89">
        <v>45000</v>
      </c>
      <c r="E763" s="89"/>
      <c r="F763" s="89">
        <v>45000</v>
      </c>
      <c r="G763" s="89"/>
      <c r="H763" s="89">
        <v>45000</v>
      </c>
    </row>
    <row r="764" spans="1:8" ht="36.75" customHeight="1">
      <c r="A764" s="115" t="s">
        <v>730</v>
      </c>
      <c r="B764" s="19"/>
      <c r="C764" s="116" t="s">
        <v>731</v>
      </c>
      <c r="D764" s="89">
        <f>D765</f>
        <v>16500</v>
      </c>
      <c r="E764" s="89"/>
      <c r="F764" s="89">
        <f>F765</f>
        <v>16500</v>
      </c>
      <c r="G764" s="89"/>
      <c r="H764" s="89">
        <f>H765</f>
        <v>16500</v>
      </c>
    </row>
    <row r="765" spans="1:8" ht="36.75" customHeight="1">
      <c r="A765" s="19" t="s">
        <v>732</v>
      </c>
      <c r="B765" s="19"/>
      <c r="C765" s="117" t="s">
        <v>733</v>
      </c>
      <c r="D765" s="89">
        <f>D766</f>
        <v>16500</v>
      </c>
      <c r="E765" s="89"/>
      <c r="F765" s="89">
        <f>F766</f>
        <v>16500</v>
      </c>
      <c r="G765" s="89"/>
      <c r="H765" s="89">
        <f>H766</f>
        <v>16500</v>
      </c>
    </row>
    <row r="766" spans="1:8" ht="30.75" customHeight="1">
      <c r="A766" s="19" t="s">
        <v>734</v>
      </c>
      <c r="B766" s="19"/>
      <c r="C766" s="111" t="s">
        <v>735</v>
      </c>
      <c r="D766" s="89">
        <f>D767</f>
        <v>16500</v>
      </c>
      <c r="E766" s="89"/>
      <c r="F766" s="89">
        <f>F767</f>
        <v>16500</v>
      </c>
      <c r="G766" s="89"/>
      <c r="H766" s="89">
        <f>H767</f>
        <v>16500</v>
      </c>
    </row>
    <row r="767" spans="1:8" ht="36.75" customHeight="1">
      <c r="A767" s="19"/>
      <c r="B767" s="19">
        <v>200</v>
      </c>
      <c r="C767" s="22" t="s">
        <v>21</v>
      </c>
      <c r="D767" s="89">
        <v>16500</v>
      </c>
      <c r="E767" s="89"/>
      <c r="F767" s="89">
        <v>16500</v>
      </c>
      <c r="G767" s="89"/>
      <c r="H767" s="89">
        <v>16500</v>
      </c>
    </row>
    <row r="768" spans="1:8" ht="26.25" customHeight="1">
      <c r="A768" s="27" t="s">
        <v>736</v>
      </c>
      <c r="B768" s="27"/>
      <c r="C768" s="100" t="s">
        <v>737</v>
      </c>
      <c r="D768" s="29">
        <f aca="true" t="shared" si="25" ref="D768:H770">D769</f>
        <v>84265.6</v>
      </c>
      <c r="E768" s="29">
        <f t="shared" si="25"/>
        <v>-1980.4</v>
      </c>
      <c r="F768" s="29">
        <f t="shared" si="25"/>
        <v>82285.20000000001</v>
      </c>
      <c r="G768" s="29">
        <f t="shared" si="25"/>
        <v>0</v>
      </c>
      <c r="H768" s="29">
        <f t="shared" si="25"/>
        <v>82285.20000000001</v>
      </c>
    </row>
    <row r="769" spans="1:8" ht="24" customHeight="1">
      <c r="A769" s="26" t="s">
        <v>738</v>
      </c>
      <c r="B769" s="15"/>
      <c r="C769" s="102" t="s">
        <v>739</v>
      </c>
      <c r="D769" s="17">
        <f t="shared" si="25"/>
        <v>84265.6</v>
      </c>
      <c r="E769" s="17">
        <f t="shared" si="25"/>
        <v>-1980.4</v>
      </c>
      <c r="F769" s="17">
        <f t="shared" si="25"/>
        <v>82285.20000000001</v>
      </c>
      <c r="G769" s="17">
        <f t="shared" si="25"/>
        <v>0</v>
      </c>
      <c r="H769" s="17">
        <f t="shared" si="25"/>
        <v>82285.20000000001</v>
      </c>
    </row>
    <row r="770" spans="1:8" ht="21" customHeight="1">
      <c r="A770" s="26" t="s">
        <v>740</v>
      </c>
      <c r="B770" s="15"/>
      <c r="C770" s="23" t="s">
        <v>741</v>
      </c>
      <c r="D770" s="17">
        <f t="shared" si="25"/>
        <v>84265.6</v>
      </c>
      <c r="E770" s="17">
        <f t="shared" si="25"/>
        <v>-1980.4</v>
      </c>
      <c r="F770" s="17">
        <f t="shared" si="25"/>
        <v>82285.20000000001</v>
      </c>
      <c r="G770" s="17">
        <f t="shared" si="25"/>
        <v>0</v>
      </c>
      <c r="H770" s="17">
        <f t="shared" si="25"/>
        <v>82285.20000000001</v>
      </c>
    </row>
    <row r="771" spans="1:8" ht="30.75" customHeight="1">
      <c r="A771" s="26"/>
      <c r="B771" s="15">
        <v>200</v>
      </c>
      <c r="C771" s="22" t="s">
        <v>21</v>
      </c>
      <c r="D771" s="17">
        <v>84265.6</v>
      </c>
      <c r="E771" s="88">
        <v>-1980.4</v>
      </c>
      <c r="F771" s="17">
        <f>D771+E771</f>
        <v>82285.20000000001</v>
      </c>
      <c r="G771" s="88"/>
      <c r="H771" s="17">
        <f>F771+G771</f>
        <v>82285.20000000001</v>
      </c>
    </row>
    <row r="772" spans="1:8" ht="39.75" customHeight="1">
      <c r="A772" s="27" t="s">
        <v>742</v>
      </c>
      <c r="B772" s="98"/>
      <c r="C772" s="99" t="s">
        <v>743</v>
      </c>
      <c r="D772" s="29">
        <f>D773</f>
        <v>21631115.22</v>
      </c>
      <c r="E772" s="29"/>
      <c r="F772" s="29">
        <f>F773</f>
        <v>21631115.22</v>
      </c>
      <c r="G772" s="29"/>
      <c r="H772" s="29">
        <f>H773</f>
        <v>21631115.22</v>
      </c>
    </row>
    <row r="773" spans="1:8" ht="35.25" customHeight="1">
      <c r="A773" s="26" t="s">
        <v>744</v>
      </c>
      <c r="B773" s="91"/>
      <c r="C773" s="102" t="s">
        <v>745</v>
      </c>
      <c r="D773" s="17">
        <f>D774+D776</f>
        <v>21631115.22</v>
      </c>
      <c r="E773" s="17"/>
      <c r="F773" s="17">
        <f>F774+F776</f>
        <v>21631115.22</v>
      </c>
      <c r="G773" s="17"/>
      <c r="H773" s="17">
        <f>H774+H776</f>
        <v>21631115.22</v>
      </c>
    </row>
    <row r="774" spans="1:8" ht="40.5" customHeight="1">
      <c r="A774" s="26" t="s">
        <v>746</v>
      </c>
      <c r="B774" s="91"/>
      <c r="C774" s="102" t="s">
        <v>747</v>
      </c>
      <c r="D774" s="17">
        <f>D775</f>
        <v>20118449.82</v>
      </c>
      <c r="E774" s="17"/>
      <c r="F774" s="17">
        <f>F775</f>
        <v>20118449.82</v>
      </c>
      <c r="G774" s="17"/>
      <c r="H774" s="17">
        <f>H775</f>
        <v>20118449.82</v>
      </c>
    </row>
    <row r="775" spans="1:8" ht="36.75" customHeight="1">
      <c r="A775" s="26"/>
      <c r="B775" s="15">
        <v>400</v>
      </c>
      <c r="C775" s="23" t="s">
        <v>748</v>
      </c>
      <c r="D775" s="118">
        <v>20118449.82</v>
      </c>
      <c r="E775" s="118"/>
      <c r="F775" s="118">
        <v>20118449.82</v>
      </c>
      <c r="G775" s="118"/>
      <c r="H775" s="118">
        <v>20118449.82</v>
      </c>
    </row>
    <row r="776" spans="1:8" ht="41.25" customHeight="1">
      <c r="A776" s="26" t="s">
        <v>749</v>
      </c>
      <c r="B776" s="15"/>
      <c r="C776" s="23" t="s">
        <v>750</v>
      </c>
      <c r="D776" s="17">
        <f>D777</f>
        <v>1512665.4</v>
      </c>
      <c r="E776" s="17"/>
      <c r="F776" s="17">
        <f>F777</f>
        <v>1512665.4</v>
      </c>
      <c r="G776" s="17"/>
      <c r="H776" s="17">
        <f>H777</f>
        <v>1512665.4</v>
      </c>
    </row>
    <row r="777" spans="1:8" ht="30" customHeight="1">
      <c r="A777" s="26"/>
      <c r="B777" s="15">
        <v>400</v>
      </c>
      <c r="C777" s="23" t="s">
        <v>748</v>
      </c>
      <c r="D777" s="17">
        <v>1512665.4</v>
      </c>
      <c r="E777" s="17"/>
      <c r="F777" s="17">
        <v>1512665.4</v>
      </c>
      <c r="G777" s="17"/>
      <c r="H777" s="17">
        <v>1512665.4</v>
      </c>
    </row>
    <row r="778" spans="1:8" ht="12.75" customHeight="1">
      <c r="A778" s="119" t="s">
        <v>751</v>
      </c>
      <c r="B778" s="120"/>
      <c r="C778" s="121" t="s">
        <v>752</v>
      </c>
      <c r="D778" s="122">
        <f>D779+D793+D859</f>
        <v>85500389.45</v>
      </c>
      <c r="E778" s="122">
        <f>E779+E793+E859</f>
        <v>3217063.6799999997</v>
      </c>
      <c r="F778" s="122">
        <f>F779+F793+F859</f>
        <v>88717453.13</v>
      </c>
      <c r="G778" s="122">
        <f>G779+G793+G859+G924</f>
        <v>254827.16000000003</v>
      </c>
      <c r="H778" s="122">
        <f>F778+G778</f>
        <v>88972280.28999999</v>
      </c>
    </row>
    <row r="779" spans="1:8" ht="25.5" customHeight="1">
      <c r="A779" s="15" t="s">
        <v>753</v>
      </c>
      <c r="B779" s="9"/>
      <c r="C779" s="30" t="s">
        <v>754</v>
      </c>
      <c r="D779" s="21">
        <f>D780+D784+D788+D790</f>
        <v>35954708</v>
      </c>
      <c r="E779" s="21"/>
      <c r="F779" s="21">
        <f>F780+F784+F788+F790</f>
        <v>35954708</v>
      </c>
      <c r="G779" s="21">
        <f>G790+G784</f>
        <v>-3000</v>
      </c>
      <c r="H779" s="21">
        <f>H780+H784+H788+H790</f>
        <v>35951708</v>
      </c>
    </row>
    <row r="780" spans="1:8" ht="17.25" customHeight="1">
      <c r="A780" s="15" t="s">
        <v>755</v>
      </c>
      <c r="B780" s="9"/>
      <c r="C780" s="30" t="s">
        <v>756</v>
      </c>
      <c r="D780" s="35">
        <f>D781</f>
        <v>2618300</v>
      </c>
      <c r="E780" s="35"/>
      <c r="F780" s="35">
        <f>F781</f>
        <v>2618300</v>
      </c>
      <c r="G780" s="35"/>
      <c r="H780" s="35">
        <f>H781</f>
        <v>2618300</v>
      </c>
    </row>
    <row r="781" spans="1:8" ht="53.25" customHeight="1">
      <c r="A781" s="15"/>
      <c r="B781" s="15">
        <v>100</v>
      </c>
      <c r="C781" s="30" t="s">
        <v>75</v>
      </c>
      <c r="D781" s="35">
        <v>2618300</v>
      </c>
      <c r="E781" s="35"/>
      <c r="F781" s="35">
        <v>2618300</v>
      </c>
      <c r="G781" s="35"/>
      <c r="H781" s="35">
        <v>2618300</v>
      </c>
    </row>
    <row r="782" spans="1:8" ht="19.5" customHeight="1" hidden="1">
      <c r="A782" s="15" t="s">
        <v>757</v>
      </c>
      <c r="B782" s="9"/>
      <c r="C782" s="30" t="s">
        <v>758</v>
      </c>
      <c r="D782" s="21">
        <f>D783</f>
        <v>0</v>
      </c>
      <c r="F782" s="21">
        <f>F783</f>
        <v>0</v>
      </c>
      <c r="H782" s="21">
        <f>H783</f>
        <v>0</v>
      </c>
    </row>
    <row r="783" spans="1:8" ht="36.75" customHeight="1" hidden="1">
      <c r="A783" s="15"/>
      <c r="B783" s="15">
        <v>100</v>
      </c>
      <c r="C783" s="30" t="s">
        <v>75</v>
      </c>
      <c r="D783" s="21">
        <v>0</v>
      </c>
      <c r="F783" s="21">
        <v>0</v>
      </c>
      <c r="H783" s="21">
        <v>0</v>
      </c>
    </row>
    <row r="784" spans="1:8" ht="33" customHeight="1">
      <c r="A784" s="15" t="s">
        <v>759</v>
      </c>
      <c r="B784" s="15"/>
      <c r="C784" s="69" t="s">
        <v>760</v>
      </c>
      <c r="D784" s="21">
        <f>D785+D786+D787</f>
        <v>32241770</v>
      </c>
      <c r="E784" s="21"/>
      <c r="F784" s="21">
        <f>F785+F786+F787</f>
        <v>32241770</v>
      </c>
      <c r="G784" s="21">
        <f>G786</f>
        <v>0</v>
      </c>
      <c r="H784" s="21">
        <f>H785+H786+H787</f>
        <v>32241770</v>
      </c>
    </row>
    <row r="785" spans="1:8" ht="45" customHeight="1">
      <c r="A785" s="15"/>
      <c r="B785" s="58" t="s">
        <v>761</v>
      </c>
      <c r="C785" s="69" t="s">
        <v>762</v>
      </c>
      <c r="D785" s="35">
        <v>27570700</v>
      </c>
      <c r="E785" s="35"/>
      <c r="F785" s="35">
        <v>27570700</v>
      </c>
      <c r="G785" s="35"/>
      <c r="H785" s="35">
        <v>27570700</v>
      </c>
    </row>
    <row r="786" spans="1:8" ht="30" customHeight="1">
      <c r="A786" s="15"/>
      <c r="B786" s="36" t="s">
        <v>92</v>
      </c>
      <c r="C786" s="22" t="s">
        <v>21</v>
      </c>
      <c r="D786" s="35">
        <v>4196245</v>
      </c>
      <c r="E786" s="35"/>
      <c r="F786" s="35">
        <v>4196245</v>
      </c>
      <c r="G786" s="35"/>
      <c r="H786" s="35">
        <v>4196245</v>
      </c>
    </row>
    <row r="787" spans="1:8" ht="17.25" customHeight="1">
      <c r="A787" s="15"/>
      <c r="B787" s="15">
        <v>800</v>
      </c>
      <c r="C787" s="30" t="s">
        <v>255</v>
      </c>
      <c r="D787" s="35">
        <v>474825</v>
      </c>
      <c r="E787" s="35"/>
      <c r="F787" s="35">
        <v>474825</v>
      </c>
      <c r="G787" s="35"/>
      <c r="H787" s="35">
        <v>474825</v>
      </c>
    </row>
    <row r="788" spans="1:8" ht="15.75" customHeight="1">
      <c r="A788" s="15" t="s">
        <v>763</v>
      </c>
      <c r="B788" s="9"/>
      <c r="C788" s="30" t="s">
        <v>764</v>
      </c>
      <c r="D788" s="21">
        <v>50000</v>
      </c>
      <c r="E788" s="21"/>
      <c r="F788" s="21">
        <v>50000</v>
      </c>
      <c r="G788" s="21"/>
      <c r="H788" s="21">
        <v>50000</v>
      </c>
    </row>
    <row r="789" spans="1:8" ht="51.75" customHeight="1">
      <c r="A789" s="15"/>
      <c r="B789" s="15">
        <v>100</v>
      </c>
      <c r="C789" s="30" t="s">
        <v>75</v>
      </c>
      <c r="D789" s="21">
        <v>50000</v>
      </c>
      <c r="E789" s="21"/>
      <c r="F789" s="21">
        <v>50000</v>
      </c>
      <c r="G789" s="21"/>
      <c r="H789" s="21">
        <v>50000</v>
      </c>
    </row>
    <row r="790" spans="1:8" ht="21.75" customHeight="1">
      <c r="A790" s="15" t="s">
        <v>765</v>
      </c>
      <c r="B790" s="15"/>
      <c r="C790" s="69" t="s">
        <v>766</v>
      </c>
      <c r="D790" s="21">
        <f>D791+D792</f>
        <v>1044638</v>
      </c>
      <c r="E790" s="21"/>
      <c r="F790" s="21">
        <f>F791+F792</f>
        <v>1044638</v>
      </c>
      <c r="G790" s="21">
        <f>G791+G792</f>
        <v>-3000</v>
      </c>
      <c r="H790" s="123">
        <f aca="true" t="shared" si="26" ref="H790:H837">F790+G790</f>
        <v>1041638</v>
      </c>
    </row>
    <row r="791" spans="1:8" ht="46.5" customHeight="1">
      <c r="A791" s="15"/>
      <c r="B791" s="58" t="s">
        <v>761</v>
      </c>
      <c r="C791" s="69" t="s">
        <v>762</v>
      </c>
      <c r="D791" s="123">
        <v>961788</v>
      </c>
      <c r="E791" s="123"/>
      <c r="F791" s="123">
        <v>961788</v>
      </c>
      <c r="G791" s="123"/>
      <c r="H791" s="123">
        <f t="shared" si="26"/>
        <v>961788</v>
      </c>
    </row>
    <row r="792" spans="1:8" ht="24" customHeight="1">
      <c r="A792" s="15"/>
      <c r="B792" s="36" t="s">
        <v>92</v>
      </c>
      <c r="C792" s="22" t="s">
        <v>21</v>
      </c>
      <c r="D792" s="123">
        <v>82850</v>
      </c>
      <c r="E792" s="123"/>
      <c r="F792" s="123">
        <v>82850</v>
      </c>
      <c r="G792" s="123">
        <v>-3000</v>
      </c>
      <c r="H792" s="123">
        <f t="shared" si="26"/>
        <v>79850</v>
      </c>
    </row>
    <row r="793" spans="1:8" ht="38.25" customHeight="1">
      <c r="A793" s="27" t="s">
        <v>767</v>
      </c>
      <c r="B793" s="27"/>
      <c r="C793" s="28" t="s">
        <v>768</v>
      </c>
      <c r="D793" s="29">
        <f>D794+D797+D801+D807+D809+D813+D816+D818+D830+D832+D834+D836+D822+D826+D842+D844+D857+D803</f>
        <v>42052939.81</v>
      </c>
      <c r="E793" s="29">
        <f>E794+E797+E801+E807+E809+E813+E816+E818+E830+E832+E834+E836+E822+E826+E842+E844+E857+E803</f>
        <v>2000700</v>
      </c>
      <c r="F793" s="29">
        <f aca="true" t="shared" si="27" ref="F793:F837">D793+E793</f>
        <v>44053639.81</v>
      </c>
      <c r="G793" s="29">
        <f>G794+G797+G801+G807+G809+G813+G816+G818+G830+G832+G834+G836+G822+G826+G842+G844+G853+G803+G846+G840+G848+G851+G838+G855</f>
        <v>897273.67</v>
      </c>
      <c r="H793" s="29">
        <f t="shared" si="26"/>
        <v>44950913.480000004</v>
      </c>
    </row>
    <row r="794" spans="1:8" ht="25.5" customHeight="1">
      <c r="A794" s="15" t="s">
        <v>769</v>
      </c>
      <c r="B794" s="15"/>
      <c r="C794" s="30" t="s">
        <v>770</v>
      </c>
      <c r="D794" s="35">
        <f>D795+D796</f>
        <v>10106900</v>
      </c>
      <c r="E794" s="35"/>
      <c r="F794" s="35">
        <f t="shared" si="27"/>
        <v>10106900</v>
      </c>
      <c r="G794" s="35">
        <f>G796</f>
        <v>290000</v>
      </c>
      <c r="H794" s="35">
        <f t="shared" si="26"/>
        <v>10396900</v>
      </c>
    </row>
    <row r="795" spans="1:8" ht="51" customHeight="1">
      <c r="A795" s="15"/>
      <c r="B795" s="15">
        <v>100</v>
      </c>
      <c r="C795" s="30" t="s">
        <v>75</v>
      </c>
      <c r="D795" s="35">
        <v>9806900</v>
      </c>
      <c r="E795" s="35"/>
      <c r="F795" s="35">
        <f t="shared" si="27"/>
        <v>9806900</v>
      </c>
      <c r="G795" s="35"/>
      <c r="H795" s="35">
        <f t="shared" si="26"/>
        <v>9806900</v>
      </c>
    </row>
    <row r="796" spans="1:8" ht="25.5" customHeight="1">
      <c r="A796" s="15"/>
      <c r="B796" s="36" t="s">
        <v>92</v>
      </c>
      <c r="C796" s="22" t="s">
        <v>21</v>
      </c>
      <c r="D796" s="35">
        <v>300000</v>
      </c>
      <c r="E796" s="35"/>
      <c r="F796" s="35">
        <f t="shared" si="27"/>
        <v>300000</v>
      </c>
      <c r="G796" s="35">
        <v>290000</v>
      </c>
      <c r="H796" s="35">
        <f t="shared" si="26"/>
        <v>590000</v>
      </c>
    </row>
    <row r="797" spans="1:8" ht="25.5" customHeight="1">
      <c r="A797" s="15" t="s">
        <v>771</v>
      </c>
      <c r="B797" s="15"/>
      <c r="C797" s="30" t="s">
        <v>772</v>
      </c>
      <c r="D797" s="61">
        <f>D798+D799+D800</f>
        <v>11286700</v>
      </c>
      <c r="E797" s="61">
        <f>E798+E799</f>
        <v>2000000</v>
      </c>
      <c r="F797" s="35">
        <f t="shared" si="27"/>
        <v>13286700</v>
      </c>
      <c r="G797" s="61">
        <f>G798+G799</f>
        <v>0</v>
      </c>
      <c r="H797" s="35">
        <f t="shared" si="26"/>
        <v>13286700</v>
      </c>
    </row>
    <row r="798" spans="1:8" ht="48.75" customHeight="1">
      <c r="A798" s="15"/>
      <c r="B798" s="15">
        <v>100</v>
      </c>
      <c r="C798" s="30" t="s">
        <v>75</v>
      </c>
      <c r="D798" s="45">
        <v>7792151</v>
      </c>
      <c r="E798" s="45">
        <v>1178700</v>
      </c>
      <c r="F798" s="35">
        <f t="shared" si="27"/>
        <v>8970851</v>
      </c>
      <c r="G798" s="45"/>
      <c r="H798" s="35">
        <f t="shared" si="26"/>
        <v>8970851</v>
      </c>
    </row>
    <row r="799" spans="1:8" ht="25.5" customHeight="1">
      <c r="A799" s="15"/>
      <c r="B799" s="36" t="s">
        <v>92</v>
      </c>
      <c r="C799" s="22" t="s">
        <v>21</v>
      </c>
      <c r="D799" s="45">
        <v>3170637</v>
      </c>
      <c r="E799" s="45">
        <v>821300</v>
      </c>
      <c r="F799" s="35">
        <f t="shared" si="27"/>
        <v>3991937</v>
      </c>
      <c r="G799" s="45"/>
      <c r="H799" s="35">
        <f t="shared" si="26"/>
        <v>3991937</v>
      </c>
    </row>
    <row r="800" spans="1:8" ht="12.75" customHeight="1">
      <c r="A800" s="15"/>
      <c r="B800" s="15">
        <v>800</v>
      </c>
      <c r="C800" s="30" t="s">
        <v>255</v>
      </c>
      <c r="D800" s="35">
        <v>323912</v>
      </c>
      <c r="E800" s="35"/>
      <c r="F800" s="35">
        <f t="shared" si="27"/>
        <v>323912</v>
      </c>
      <c r="G800" s="35"/>
      <c r="H800" s="35">
        <f t="shared" si="26"/>
        <v>323912</v>
      </c>
    </row>
    <row r="801" spans="1:8" ht="38.25" customHeight="1">
      <c r="A801" s="15" t="s">
        <v>773</v>
      </c>
      <c r="B801" s="9"/>
      <c r="C801" s="30" t="s">
        <v>774</v>
      </c>
      <c r="D801" s="21">
        <f>D802</f>
        <v>1140000</v>
      </c>
      <c r="E801" s="21"/>
      <c r="F801" s="35">
        <f t="shared" si="27"/>
        <v>1140000</v>
      </c>
      <c r="G801" s="21"/>
      <c r="H801" s="35">
        <f t="shared" si="26"/>
        <v>1140000</v>
      </c>
    </row>
    <row r="802" spans="1:8" ht="28.5" customHeight="1">
      <c r="A802" s="9"/>
      <c r="B802" s="36" t="s">
        <v>92</v>
      </c>
      <c r="C802" s="22" t="s">
        <v>21</v>
      </c>
      <c r="D802" s="21">
        <v>1140000</v>
      </c>
      <c r="E802" s="21"/>
      <c r="F802" s="35">
        <f t="shared" si="27"/>
        <v>1140000</v>
      </c>
      <c r="G802" s="21"/>
      <c r="H802" s="35">
        <f t="shared" si="26"/>
        <v>1140000</v>
      </c>
    </row>
    <row r="803" spans="1:8" ht="29.25" customHeight="1">
      <c r="A803" s="32" t="s">
        <v>775</v>
      </c>
      <c r="B803" s="15"/>
      <c r="C803" s="28" t="s">
        <v>776</v>
      </c>
      <c r="D803" s="21">
        <f>D805+D806</f>
        <v>236506.81</v>
      </c>
      <c r="E803" s="45">
        <f>E805+E806</f>
        <v>419135.42</v>
      </c>
      <c r="F803" s="35">
        <f t="shared" si="27"/>
        <v>655642.23</v>
      </c>
      <c r="G803" s="45">
        <f>G805+G806</f>
        <v>78000</v>
      </c>
      <c r="H803" s="35">
        <f t="shared" si="26"/>
        <v>733642.23</v>
      </c>
    </row>
    <row r="804" spans="1:8" ht="36" customHeight="1" hidden="1">
      <c r="A804" s="58"/>
      <c r="B804" s="15">
        <v>100</v>
      </c>
      <c r="C804" s="30" t="s">
        <v>75</v>
      </c>
      <c r="D804" s="21"/>
      <c r="E804" s="45"/>
      <c r="F804" s="35">
        <f t="shared" si="27"/>
        <v>0</v>
      </c>
      <c r="G804" s="45"/>
      <c r="H804" s="35">
        <f t="shared" si="26"/>
        <v>0</v>
      </c>
    </row>
    <row r="805" spans="1:8" ht="28.5" customHeight="1">
      <c r="A805" s="32"/>
      <c r="B805" s="36" t="s">
        <v>92</v>
      </c>
      <c r="C805" s="22" t="s">
        <v>21</v>
      </c>
      <c r="D805" s="21">
        <v>220875.84</v>
      </c>
      <c r="E805" s="17">
        <v>397869.69</v>
      </c>
      <c r="F805" s="35">
        <f t="shared" si="27"/>
        <v>618745.53</v>
      </c>
      <c r="G805" s="17"/>
      <c r="H805" s="35">
        <f t="shared" si="26"/>
        <v>618745.53</v>
      </c>
    </row>
    <row r="806" spans="1:8" ht="20.25" customHeight="1">
      <c r="A806" s="32"/>
      <c r="B806" s="15">
        <v>800</v>
      </c>
      <c r="C806" s="69" t="s">
        <v>255</v>
      </c>
      <c r="D806" s="21">
        <v>15630.97</v>
      </c>
      <c r="E806" s="17">
        <v>21265.73</v>
      </c>
      <c r="F806" s="35">
        <f t="shared" si="27"/>
        <v>36896.7</v>
      </c>
      <c r="G806" s="17">
        <v>78000</v>
      </c>
      <c r="H806" s="35">
        <f t="shared" si="26"/>
        <v>114896.7</v>
      </c>
    </row>
    <row r="807" spans="1:8" ht="20.25" customHeight="1">
      <c r="A807" s="32" t="s">
        <v>777</v>
      </c>
      <c r="B807" s="15"/>
      <c r="C807" s="30" t="s">
        <v>778</v>
      </c>
      <c r="D807" s="21">
        <f>D808</f>
        <v>100000</v>
      </c>
      <c r="E807" s="21"/>
      <c r="F807" s="35">
        <f t="shared" si="27"/>
        <v>100000</v>
      </c>
      <c r="G807" s="21"/>
      <c r="H807" s="35">
        <f t="shared" si="26"/>
        <v>100000</v>
      </c>
    </row>
    <row r="808" spans="1:8" ht="25.5" customHeight="1">
      <c r="A808" s="9"/>
      <c r="B808" s="36" t="s">
        <v>92</v>
      </c>
      <c r="C808" s="22" t="s">
        <v>21</v>
      </c>
      <c r="D808" s="21">
        <v>100000</v>
      </c>
      <c r="E808" s="21"/>
      <c r="F808" s="35">
        <f t="shared" si="27"/>
        <v>100000</v>
      </c>
      <c r="G808" s="21"/>
      <c r="H808" s="35">
        <f t="shared" si="26"/>
        <v>100000</v>
      </c>
    </row>
    <row r="809" spans="1:8" ht="27.75" customHeight="1">
      <c r="A809" s="32" t="s">
        <v>779</v>
      </c>
      <c r="B809" s="15"/>
      <c r="C809" s="30" t="s">
        <v>780</v>
      </c>
      <c r="D809" s="21">
        <f>D810</f>
        <v>210000</v>
      </c>
      <c r="E809" s="21"/>
      <c r="F809" s="35">
        <f t="shared" si="27"/>
        <v>210000</v>
      </c>
      <c r="G809" s="21"/>
      <c r="H809" s="35">
        <f t="shared" si="26"/>
        <v>210000</v>
      </c>
    </row>
    <row r="810" spans="1:8" ht="20.25" customHeight="1">
      <c r="A810" s="9"/>
      <c r="B810" s="15">
        <v>800</v>
      </c>
      <c r="C810" s="30" t="s">
        <v>255</v>
      </c>
      <c r="D810" s="21">
        <v>210000</v>
      </c>
      <c r="E810" s="21"/>
      <c r="F810" s="35">
        <f t="shared" si="27"/>
        <v>210000</v>
      </c>
      <c r="G810" s="21"/>
      <c r="H810" s="35">
        <f t="shared" si="26"/>
        <v>210000</v>
      </c>
    </row>
    <row r="811" spans="1:8" ht="20.25" customHeight="1" hidden="1">
      <c r="A811" s="32" t="s">
        <v>781</v>
      </c>
      <c r="B811" s="15"/>
      <c r="C811" s="30" t="s">
        <v>782</v>
      </c>
      <c r="D811" s="21"/>
      <c r="F811" s="35">
        <f t="shared" si="27"/>
        <v>0</v>
      </c>
      <c r="H811" s="35">
        <f t="shared" si="26"/>
        <v>0</v>
      </c>
    </row>
    <row r="812" spans="1:8" ht="27.75" customHeight="1" hidden="1">
      <c r="A812" s="32"/>
      <c r="B812" s="15">
        <v>200</v>
      </c>
      <c r="C812" s="30" t="s">
        <v>21</v>
      </c>
      <c r="D812" s="21"/>
      <c r="F812" s="35">
        <f t="shared" si="27"/>
        <v>0</v>
      </c>
      <c r="H812" s="35">
        <f t="shared" si="26"/>
        <v>0</v>
      </c>
    </row>
    <row r="813" spans="1:8" ht="24.75" customHeight="1">
      <c r="A813" s="32" t="s">
        <v>783</v>
      </c>
      <c r="B813" s="15"/>
      <c r="C813" s="30" t="s">
        <v>784</v>
      </c>
      <c r="D813" s="21">
        <f>D815+D814</f>
        <v>89800</v>
      </c>
      <c r="E813" s="21"/>
      <c r="F813" s="35">
        <f t="shared" si="27"/>
        <v>89800</v>
      </c>
      <c r="G813" s="21"/>
      <c r="H813" s="35">
        <f t="shared" si="26"/>
        <v>89800</v>
      </c>
    </row>
    <row r="814" spans="1:8" ht="49.5" customHeight="1">
      <c r="A814" s="32"/>
      <c r="B814" s="15">
        <v>100</v>
      </c>
      <c r="C814" s="69" t="s">
        <v>762</v>
      </c>
      <c r="D814" s="21">
        <v>4800</v>
      </c>
      <c r="E814" s="21"/>
      <c r="F814" s="35">
        <f t="shared" si="27"/>
        <v>4800</v>
      </c>
      <c r="G814" s="21"/>
      <c r="H814" s="35">
        <f t="shared" si="26"/>
        <v>4800</v>
      </c>
    </row>
    <row r="815" spans="1:8" ht="24.75" customHeight="1">
      <c r="A815" s="9"/>
      <c r="B815" s="36" t="s">
        <v>92</v>
      </c>
      <c r="C815" s="22" t="s">
        <v>21</v>
      </c>
      <c r="D815" s="21">
        <v>85000</v>
      </c>
      <c r="E815" s="21"/>
      <c r="F815" s="35">
        <f t="shared" si="27"/>
        <v>85000</v>
      </c>
      <c r="G815" s="21"/>
      <c r="H815" s="35">
        <f t="shared" si="26"/>
        <v>85000</v>
      </c>
    </row>
    <row r="816" spans="1:8" ht="24.75" customHeight="1">
      <c r="A816" s="32" t="s">
        <v>785</v>
      </c>
      <c r="B816" s="15"/>
      <c r="C816" s="30" t="s">
        <v>786</v>
      </c>
      <c r="D816" s="21">
        <f>D817</f>
        <v>30000</v>
      </c>
      <c r="E816" s="21"/>
      <c r="F816" s="35">
        <f t="shared" si="27"/>
        <v>30000</v>
      </c>
      <c r="G816" s="21"/>
      <c r="H816" s="35">
        <f t="shared" si="26"/>
        <v>30000</v>
      </c>
    </row>
    <row r="817" spans="1:8" ht="27.75" customHeight="1">
      <c r="A817" s="9"/>
      <c r="B817" s="36" t="s">
        <v>92</v>
      </c>
      <c r="C817" s="22" t="s">
        <v>21</v>
      </c>
      <c r="D817" s="21">
        <v>30000</v>
      </c>
      <c r="E817" s="21"/>
      <c r="F817" s="35">
        <f t="shared" si="27"/>
        <v>30000</v>
      </c>
      <c r="G817" s="21"/>
      <c r="H817" s="35">
        <f t="shared" si="26"/>
        <v>30000</v>
      </c>
    </row>
    <row r="818" spans="1:8" ht="39.75" customHeight="1">
      <c r="A818" s="32" t="s">
        <v>787</v>
      </c>
      <c r="B818" s="15"/>
      <c r="C818" s="30" t="s">
        <v>788</v>
      </c>
      <c r="D818" s="21">
        <f>D819</f>
        <v>306000</v>
      </c>
      <c r="E818" s="21"/>
      <c r="F818" s="35">
        <f t="shared" si="27"/>
        <v>306000</v>
      </c>
      <c r="G818" s="21">
        <f>G820</f>
        <v>94807.39</v>
      </c>
      <c r="H818" s="35">
        <f t="shared" si="26"/>
        <v>400807.39</v>
      </c>
    </row>
    <row r="819" spans="1:8" ht="51" customHeight="1">
      <c r="A819" s="32"/>
      <c r="B819" s="58" t="s">
        <v>761</v>
      </c>
      <c r="C819" s="69" t="s">
        <v>762</v>
      </c>
      <c r="D819" s="21">
        <v>306000</v>
      </c>
      <c r="E819" s="21"/>
      <c r="F819" s="124">
        <f t="shared" si="27"/>
        <v>306000</v>
      </c>
      <c r="G819" s="89"/>
      <c r="H819" s="35">
        <f t="shared" si="26"/>
        <v>306000</v>
      </c>
    </row>
    <row r="820" spans="1:8" ht="26.25" customHeight="1">
      <c r="A820" s="32"/>
      <c r="B820" s="36" t="s">
        <v>92</v>
      </c>
      <c r="C820" s="22" t="s">
        <v>21</v>
      </c>
      <c r="D820" s="21"/>
      <c r="F820" s="124">
        <f t="shared" si="27"/>
        <v>0</v>
      </c>
      <c r="G820" s="125">
        <v>94807.39</v>
      </c>
      <c r="H820" s="35">
        <f t="shared" si="26"/>
        <v>94807.39</v>
      </c>
    </row>
    <row r="821" spans="1:8" ht="7.5" customHeight="1" hidden="1">
      <c r="A821" s="9"/>
      <c r="B821" s="58" t="s">
        <v>434</v>
      </c>
      <c r="C821" s="69" t="s">
        <v>255</v>
      </c>
      <c r="D821" s="21"/>
      <c r="F821" s="124">
        <f t="shared" si="27"/>
        <v>0</v>
      </c>
      <c r="G821" s="125"/>
      <c r="H821" s="35">
        <f t="shared" si="26"/>
        <v>0</v>
      </c>
    </row>
    <row r="822" spans="1:8" ht="38.25" customHeight="1">
      <c r="A822" s="32" t="s">
        <v>789</v>
      </c>
      <c r="B822" s="58"/>
      <c r="C822" s="30" t="s">
        <v>790</v>
      </c>
      <c r="D822" s="35">
        <f>D823+D824+D825</f>
        <v>4632300</v>
      </c>
      <c r="E822" s="35"/>
      <c r="F822" s="35">
        <f t="shared" si="27"/>
        <v>4632300</v>
      </c>
      <c r="G822" s="35"/>
      <c r="H822" s="35">
        <f t="shared" si="26"/>
        <v>4632300</v>
      </c>
    </row>
    <row r="823" spans="1:8" ht="33" customHeight="1">
      <c r="A823" s="32"/>
      <c r="B823" s="58" t="s">
        <v>761</v>
      </c>
      <c r="C823" s="69" t="s">
        <v>762</v>
      </c>
      <c r="D823" s="35">
        <v>4211100</v>
      </c>
      <c r="E823" s="35"/>
      <c r="F823" s="35">
        <f t="shared" si="27"/>
        <v>4211100</v>
      </c>
      <c r="G823" s="35"/>
      <c r="H823" s="35">
        <f t="shared" si="26"/>
        <v>4211100</v>
      </c>
    </row>
    <row r="824" spans="1:8" ht="25.5" customHeight="1">
      <c r="A824" s="32"/>
      <c r="B824" s="36" t="s">
        <v>92</v>
      </c>
      <c r="C824" s="22" t="s">
        <v>21</v>
      </c>
      <c r="D824" s="35">
        <v>421200</v>
      </c>
      <c r="E824" s="35"/>
      <c r="F824" s="35">
        <f t="shared" si="27"/>
        <v>421200</v>
      </c>
      <c r="G824" s="35"/>
      <c r="H824" s="35">
        <f t="shared" si="26"/>
        <v>421200</v>
      </c>
    </row>
    <row r="825" spans="1:8" ht="14.25" customHeight="1">
      <c r="A825" s="126"/>
      <c r="B825" s="58" t="s">
        <v>434</v>
      </c>
      <c r="C825" s="69" t="s">
        <v>255</v>
      </c>
      <c r="D825" s="35">
        <v>0</v>
      </c>
      <c r="E825" s="35"/>
      <c r="F825" s="35">
        <f t="shared" si="27"/>
        <v>0</v>
      </c>
      <c r="G825" s="35"/>
      <c r="H825" s="35">
        <f t="shared" si="26"/>
        <v>0</v>
      </c>
    </row>
    <row r="826" spans="1:8" ht="14.25" customHeight="1">
      <c r="A826" s="32" t="s">
        <v>791</v>
      </c>
      <c r="B826" s="58"/>
      <c r="C826" s="69" t="s">
        <v>792</v>
      </c>
      <c r="D826" s="35">
        <f>D827+D828+D829</f>
        <v>6237700</v>
      </c>
      <c r="E826" s="35"/>
      <c r="F826" s="35">
        <f t="shared" si="27"/>
        <v>6237700</v>
      </c>
      <c r="G826" s="35"/>
      <c r="H826" s="35">
        <f t="shared" si="26"/>
        <v>6237700</v>
      </c>
    </row>
    <row r="827" spans="1:8" ht="48" customHeight="1">
      <c r="A827" s="32"/>
      <c r="B827" s="58" t="s">
        <v>761</v>
      </c>
      <c r="C827" s="69" t="s">
        <v>762</v>
      </c>
      <c r="D827" s="35">
        <v>4033000</v>
      </c>
      <c r="E827" s="35"/>
      <c r="F827" s="35">
        <f t="shared" si="27"/>
        <v>4033000</v>
      </c>
      <c r="G827" s="35"/>
      <c r="H827" s="35">
        <f t="shared" si="26"/>
        <v>4033000</v>
      </c>
    </row>
    <row r="828" spans="1:8" ht="24" customHeight="1">
      <c r="A828" s="32"/>
      <c r="B828" s="36" t="s">
        <v>92</v>
      </c>
      <c r="C828" s="22" t="s">
        <v>21</v>
      </c>
      <c r="D828" s="35">
        <v>1971500</v>
      </c>
      <c r="E828" s="35"/>
      <c r="F828" s="35">
        <f t="shared" si="27"/>
        <v>1971500</v>
      </c>
      <c r="G828" s="35"/>
      <c r="H828" s="35">
        <f t="shared" si="26"/>
        <v>1971500</v>
      </c>
    </row>
    <row r="829" spans="1:8" ht="14.25" customHeight="1">
      <c r="A829" s="9"/>
      <c r="B829" s="58" t="s">
        <v>434</v>
      </c>
      <c r="C829" s="69" t="s">
        <v>255</v>
      </c>
      <c r="D829" s="35">
        <v>233200</v>
      </c>
      <c r="E829" s="35"/>
      <c r="F829" s="35">
        <f t="shared" si="27"/>
        <v>233200</v>
      </c>
      <c r="G829" s="35"/>
      <c r="H829" s="35">
        <f t="shared" si="26"/>
        <v>233200</v>
      </c>
    </row>
    <row r="830" spans="1:16" ht="24.75" customHeight="1">
      <c r="A830" s="32" t="s">
        <v>793</v>
      </c>
      <c r="B830" s="15"/>
      <c r="C830" s="30" t="s">
        <v>794</v>
      </c>
      <c r="D830" s="21">
        <f>D831</f>
        <v>100000</v>
      </c>
      <c r="E830" s="21"/>
      <c r="F830" s="35">
        <f t="shared" si="27"/>
        <v>100000</v>
      </c>
      <c r="G830" s="21"/>
      <c r="H830" s="35">
        <f t="shared" si="26"/>
        <v>100000</v>
      </c>
      <c r="P830" s="160"/>
    </row>
    <row r="831" spans="1:8" ht="26.25" customHeight="1">
      <c r="A831" s="9"/>
      <c r="B831" s="36" t="s">
        <v>92</v>
      </c>
      <c r="C831" s="22" t="s">
        <v>21</v>
      </c>
      <c r="D831" s="21">
        <v>100000</v>
      </c>
      <c r="E831" s="21"/>
      <c r="F831" s="35">
        <f t="shared" si="27"/>
        <v>100000</v>
      </c>
      <c r="G831" s="21"/>
      <c r="H831" s="35">
        <f t="shared" si="26"/>
        <v>100000</v>
      </c>
    </row>
    <row r="832" spans="1:8" ht="27" customHeight="1">
      <c r="A832" s="32" t="s">
        <v>795</v>
      </c>
      <c r="B832" s="15"/>
      <c r="C832" s="30" t="s">
        <v>796</v>
      </c>
      <c r="D832" s="35">
        <f>D833</f>
        <v>300000</v>
      </c>
      <c r="E832" s="35"/>
      <c r="F832" s="35">
        <f t="shared" si="27"/>
        <v>300000</v>
      </c>
      <c r="G832" s="35"/>
      <c r="H832" s="35">
        <f t="shared" si="26"/>
        <v>300000</v>
      </c>
    </row>
    <row r="833" spans="1:8" ht="15.75" customHeight="1">
      <c r="A833" s="9"/>
      <c r="B833" s="15">
        <v>800</v>
      </c>
      <c r="C833" s="30" t="s">
        <v>255</v>
      </c>
      <c r="D833" s="35">
        <v>300000</v>
      </c>
      <c r="E833" s="35"/>
      <c r="F833" s="35">
        <f t="shared" si="27"/>
        <v>300000</v>
      </c>
      <c r="G833" s="35"/>
      <c r="H833" s="35">
        <f t="shared" si="26"/>
        <v>300000</v>
      </c>
    </row>
    <row r="834" spans="1:8" ht="28.5" customHeight="1">
      <c r="A834" s="32" t="s">
        <v>797</v>
      </c>
      <c r="B834" s="15"/>
      <c r="C834" s="30" t="s">
        <v>798</v>
      </c>
      <c r="D834" s="35">
        <f>D835</f>
        <v>1260700</v>
      </c>
      <c r="E834" s="35"/>
      <c r="F834" s="35">
        <f t="shared" si="27"/>
        <v>1260700</v>
      </c>
      <c r="G834" s="35"/>
      <c r="H834" s="35">
        <f t="shared" si="26"/>
        <v>1260700</v>
      </c>
    </row>
    <row r="835" spans="1:8" ht="18.75" customHeight="1">
      <c r="A835" s="32"/>
      <c r="B835" s="15">
        <v>800</v>
      </c>
      <c r="C835" s="30" t="s">
        <v>255</v>
      </c>
      <c r="D835" s="35">
        <v>1260700</v>
      </c>
      <c r="E835" s="35"/>
      <c r="F835" s="35">
        <f t="shared" si="27"/>
        <v>1260700</v>
      </c>
      <c r="G835" s="127"/>
      <c r="H835" s="35">
        <f t="shared" si="26"/>
        <v>1260700</v>
      </c>
    </row>
    <row r="836" spans="1:8" ht="24.75" customHeight="1">
      <c r="A836" s="15" t="s">
        <v>799</v>
      </c>
      <c r="B836" s="9"/>
      <c r="C836" s="30" t="s">
        <v>800</v>
      </c>
      <c r="D836" s="21">
        <f>D837</f>
        <v>3634000</v>
      </c>
      <c r="E836" s="21">
        <f>E837</f>
        <v>700</v>
      </c>
      <c r="F836" s="128">
        <f t="shared" si="27"/>
        <v>3634700</v>
      </c>
      <c r="G836" s="21">
        <f>G837</f>
        <v>0</v>
      </c>
      <c r="H836" s="129">
        <f t="shared" si="26"/>
        <v>3634700</v>
      </c>
    </row>
    <row r="837" spans="1:8" ht="21" customHeight="1">
      <c r="A837" s="9"/>
      <c r="B837" s="15">
        <v>300</v>
      </c>
      <c r="C837" s="30" t="s">
        <v>117</v>
      </c>
      <c r="D837" s="21">
        <v>3634000</v>
      </c>
      <c r="E837" s="21">
        <v>700</v>
      </c>
      <c r="F837" s="128">
        <f t="shared" si="27"/>
        <v>3634700</v>
      </c>
      <c r="G837" s="21"/>
      <c r="H837" s="130">
        <f t="shared" si="26"/>
        <v>3634700</v>
      </c>
    </row>
    <row r="838" spans="1:8" ht="39" customHeight="1">
      <c r="A838" s="76" t="s">
        <v>801</v>
      </c>
      <c r="B838" s="26"/>
      <c r="C838" s="23" t="s">
        <v>802</v>
      </c>
      <c r="D838" s="45"/>
      <c r="E838" s="45"/>
      <c r="F838" s="45"/>
      <c r="G838" s="45">
        <f>G839</f>
        <v>33641.18</v>
      </c>
      <c r="H838" s="45">
        <f>G838</f>
        <v>33641.18</v>
      </c>
    </row>
    <row r="839" spans="1:8" ht="25.5" customHeight="1">
      <c r="A839" s="131"/>
      <c r="B839" s="26">
        <v>200</v>
      </c>
      <c r="C839" s="23" t="s">
        <v>497</v>
      </c>
      <c r="D839" s="45"/>
      <c r="E839" s="45"/>
      <c r="F839" s="45"/>
      <c r="G839" s="45">
        <v>33641.18</v>
      </c>
      <c r="H839" s="45">
        <f>G839</f>
        <v>33641.18</v>
      </c>
    </row>
    <row r="840" spans="1:8" ht="31.5" customHeight="1">
      <c r="A840" s="32" t="s">
        <v>803</v>
      </c>
      <c r="B840" s="26"/>
      <c r="C840" s="30" t="s">
        <v>804</v>
      </c>
      <c r="D840" s="21">
        <v>0</v>
      </c>
      <c r="F840" s="128">
        <f aca="true" t="shared" si="28" ref="F840:F845">D840+E840</f>
        <v>0</v>
      </c>
      <c r="G840" s="132">
        <f>G841</f>
        <v>1018.08</v>
      </c>
      <c r="H840" s="130">
        <f aca="true" t="shared" si="29" ref="H840:H898">F840+G840</f>
        <v>1018.08</v>
      </c>
    </row>
    <row r="841" spans="1:8" ht="26.25" customHeight="1">
      <c r="A841" s="76"/>
      <c r="B841" s="33" t="s">
        <v>92</v>
      </c>
      <c r="C841" s="22" t="s">
        <v>21</v>
      </c>
      <c r="D841" s="21">
        <v>0</v>
      </c>
      <c r="F841" s="128">
        <f t="shared" si="28"/>
        <v>0</v>
      </c>
      <c r="G841" s="132">
        <v>1018.08</v>
      </c>
      <c r="H841" s="130">
        <f t="shared" si="29"/>
        <v>1018.08</v>
      </c>
    </row>
    <row r="842" spans="1:8" ht="24.75" customHeight="1">
      <c r="A842" s="32" t="s">
        <v>805</v>
      </c>
      <c r="B842" s="36"/>
      <c r="C842" s="133" t="s">
        <v>806</v>
      </c>
      <c r="D842" s="21">
        <f>D843</f>
        <v>97596</v>
      </c>
      <c r="E842" s="21"/>
      <c r="F842" s="35">
        <f t="shared" si="28"/>
        <v>97596</v>
      </c>
      <c r="G842" s="86"/>
      <c r="H842" s="35">
        <f t="shared" si="29"/>
        <v>97596</v>
      </c>
    </row>
    <row r="843" spans="1:8" ht="27" customHeight="1">
      <c r="A843" s="32"/>
      <c r="B843" s="36" t="s">
        <v>92</v>
      </c>
      <c r="C843" s="22" t="s">
        <v>21</v>
      </c>
      <c r="D843" s="21">
        <v>97596</v>
      </c>
      <c r="E843" s="21"/>
      <c r="F843" s="35">
        <f t="shared" si="28"/>
        <v>97596</v>
      </c>
      <c r="G843" s="21"/>
      <c r="H843" s="35">
        <f t="shared" si="29"/>
        <v>97596</v>
      </c>
    </row>
    <row r="844" spans="1:8" ht="26.25" customHeight="1">
      <c r="A844" s="32" t="s">
        <v>807</v>
      </c>
      <c r="B844" s="36"/>
      <c r="C844" s="133" t="s">
        <v>808</v>
      </c>
      <c r="D844" s="21">
        <f>D845</f>
        <v>1107500</v>
      </c>
      <c r="E844" s="134">
        <f>E845</f>
        <v>-419135.42</v>
      </c>
      <c r="F844" s="35">
        <f t="shared" si="28"/>
        <v>688364.5800000001</v>
      </c>
      <c r="G844" s="134">
        <f>G845</f>
        <v>0</v>
      </c>
      <c r="H844" s="35">
        <f t="shared" si="29"/>
        <v>688364.5800000001</v>
      </c>
    </row>
    <row r="845" spans="1:8" ht="25.5" customHeight="1">
      <c r="A845" s="32"/>
      <c r="B845" s="36" t="s">
        <v>92</v>
      </c>
      <c r="C845" s="22" t="s">
        <v>21</v>
      </c>
      <c r="D845" s="21">
        <v>1107500</v>
      </c>
      <c r="E845" s="134">
        <v>-419135.42</v>
      </c>
      <c r="F845" s="35">
        <f t="shared" si="28"/>
        <v>688364.5800000001</v>
      </c>
      <c r="G845" s="134"/>
      <c r="H845" s="35">
        <f t="shared" si="29"/>
        <v>688364.5800000001</v>
      </c>
    </row>
    <row r="846" spans="1:8" ht="37.5" customHeight="1">
      <c r="A846" s="32" t="s">
        <v>809</v>
      </c>
      <c r="B846" s="15"/>
      <c r="C846" s="28" t="s">
        <v>810</v>
      </c>
      <c r="D846" s="21"/>
      <c r="E846" s="134"/>
      <c r="F846" s="35"/>
      <c r="G846" s="134">
        <f>G847</f>
        <v>14000</v>
      </c>
      <c r="H846" s="35">
        <f t="shared" si="29"/>
        <v>14000</v>
      </c>
    </row>
    <row r="847" spans="1:8" ht="19.5" customHeight="1">
      <c r="A847" s="9"/>
      <c r="B847" s="15">
        <v>800</v>
      </c>
      <c r="C847" s="30" t="s">
        <v>255</v>
      </c>
      <c r="D847" s="21"/>
      <c r="E847" s="134"/>
      <c r="F847" s="35"/>
      <c r="G847" s="134">
        <v>14000</v>
      </c>
      <c r="H847" s="35">
        <f t="shared" si="29"/>
        <v>14000</v>
      </c>
    </row>
    <row r="848" spans="1:8" ht="20.25" customHeight="1">
      <c r="A848" s="76" t="s">
        <v>811</v>
      </c>
      <c r="B848" s="33"/>
      <c r="C848" s="135" t="s">
        <v>812</v>
      </c>
      <c r="D848" s="21"/>
      <c r="E848" s="134"/>
      <c r="F848" s="35"/>
      <c r="G848" s="134">
        <f>G849+G850</f>
        <v>252398</v>
      </c>
      <c r="H848" s="35">
        <f t="shared" si="29"/>
        <v>252398</v>
      </c>
    </row>
    <row r="849" spans="1:8" ht="31.5" customHeight="1">
      <c r="A849" s="76"/>
      <c r="B849" s="33" t="s">
        <v>92</v>
      </c>
      <c r="C849" s="22" t="s">
        <v>21</v>
      </c>
      <c r="D849" s="21"/>
      <c r="E849" s="134"/>
      <c r="F849" s="35"/>
      <c r="G849" s="134">
        <v>246798</v>
      </c>
      <c r="H849" s="35">
        <f t="shared" si="29"/>
        <v>246798</v>
      </c>
    </row>
    <row r="850" spans="1:8" ht="20.25" customHeight="1">
      <c r="A850" s="9"/>
      <c r="B850" s="15">
        <v>800</v>
      </c>
      <c r="C850" s="30" t="s">
        <v>255</v>
      </c>
      <c r="D850" s="21"/>
      <c r="E850" s="134"/>
      <c r="F850" s="35"/>
      <c r="G850" s="134">
        <v>5600</v>
      </c>
      <c r="H850" s="35">
        <f t="shared" si="29"/>
        <v>5600</v>
      </c>
    </row>
    <row r="851" spans="1:8" ht="28.5" customHeight="1">
      <c r="A851" s="76" t="s">
        <v>813</v>
      </c>
      <c r="B851" s="81"/>
      <c r="C851" s="23" t="s">
        <v>814</v>
      </c>
      <c r="D851" s="21"/>
      <c r="E851" s="134"/>
      <c r="F851" s="35"/>
      <c r="G851" s="134">
        <f>G852</f>
        <v>0.12</v>
      </c>
      <c r="H851" s="35">
        <f t="shared" si="29"/>
        <v>0.12</v>
      </c>
    </row>
    <row r="852" spans="1:8" ht="32.25" customHeight="1">
      <c r="A852" s="76"/>
      <c r="B852" s="33" t="s">
        <v>92</v>
      </c>
      <c r="C852" s="22" t="s">
        <v>21</v>
      </c>
      <c r="D852" s="21"/>
      <c r="E852" s="134"/>
      <c r="F852" s="35"/>
      <c r="G852" s="134">
        <v>0.12</v>
      </c>
      <c r="H852" s="35">
        <f t="shared" si="29"/>
        <v>0.12</v>
      </c>
    </row>
    <row r="853" spans="1:8" ht="37.5" customHeight="1">
      <c r="A853" s="76" t="s">
        <v>815</v>
      </c>
      <c r="B853" s="81"/>
      <c r="C853" s="30" t="s">
        <v>816</v>
      </c>
      <c r="D853" s="21"/>
      <c r="E853" s="134"/>
      <c r="F853" s="35"/>
      <c r="G853" s="134">
        <f>G854</f>
        <v>60326.4</v>
      </c>
      <c r="H853" s="35">
        <f t="shared" si="29"/>
        <v>60326.4</v>
      </c>
    </row>
    <row r="854" spans="1:8" ht="29.25" customHeight="1">
      <c r="A854" s="76"/>
      <c r="B854" s="33" t="s">
        <v>92</v>
      </c>
      <c r="C854" s="22" t="s">
        <v>21</v>
      </c>
      <c r="D854" s="21"/>
      <c r="E854" s="134"/>
      <c r="F854" s="35"/>
      <c r="G854" s="134">
        <v>60326.4</v>
      </c>
      <c r="H854" s="35">
        <f t="shared" si="29"/>
        <v>60326.4</v>
      </c>
    </row>
    <row r="855" spans="1:8" ht="30" customHeight="1">
      <c r="A855" s="76" t="s">
        <v>817</v>
      </c>
      <c r="B855" s="81"/>
      <c r="C855" s="30" t="s">
        <v>818</v>
      </c>
      <c r="D855" s="21"/>
      <c r="E855" s="134"/>
      <c r="F855" s="35"/>
      <c r="G855" s="134">
        <f>G856</f>
        <v>73082.5</v>
      </c>
      <c r="H855" s="35">
        <f t="shared" si="29"/>
        <v>73082.5</v>
      </c>
    </row>
    <row r="856" spans="1:8" ht="31.5" customHeight="1">
      <c r="A856" s="76"/>
      <c r="B856" s="33" t="s">
        <v>92</v>
      </c>
      <c r="C856" s="22" t="s">
        <v>21</v>
      </c>
      <c r="D856" s="21"/>
      <c r="E856" s="134"/>
      <c r="F856" s="35"/>
      <c r="G856" s="35">
        <v>73082.5</v>
      </c>
      <c r="H856" s="35">
        <f t="shared" si="29"/>
        <v>73082.5</v>
      </c>
    </row>
    <row r="857" spans="1:8" ht="39.75" customHeight="1">
      <c r="A857" s="15" t="s">
        <v>819</v>
      </c>
      <c r="B857" s="9"/>
      <c r="C857" s="30" t="s">
        <v>820</v>
      </c>
      <c r="D857" s="21">
        <v>1177237</v>
      </c>
      <c r="E857" s="21"/>
      <c r="F857" s="35">
        <f aca="true" t="shared" si="30" ref="F857:F898">D857+E857</f>
        <v>1177237</v>
      </c>
      <c r="G857" s="21"/>
      <c r="H857" s="35">
        <f t="shared" si="29"/>
        <v>1177237</v>
      </c>
    </row>
    <row r="858" spans="1:8" ht="30.75" customHeight="1">
      <c r="A858" s="15"/>
      <c r="B858" s="32">
        <v>200</v>
      </c>
      <c r="C858" s="22" t="s">
        <v>21</v>
      </c>
      <c r="D858" s="21">
        <v>1177237</v>
      </c>
      <c r="E858" s="21"/>
      <c r="F858" s="35">
        <f t="shared" si="30"/>
        <v>1177237</v>
      </c>
      <c r="G858" s="21"/>
      <c r="H858" s="35">
        <f t="shared" si="29"/>
        <v>1177237</v>
      </c>
    </row>
    <row r="859" spans="1:8" ht="35.25" customHeight="1">
      <c r="A859" s="27" t="s">
        <v>821</v>
      </c>
      <c r="B859" s="27"/>
      <c r="C859" s="28" t="s">
        <v>822</v>
      </c>
      <c r="D859" s="29">
        <f>D860+D863+D865+D868++D871+D874+D876+D884+D889+D891+D893+D895+D897+D902+D914+D922+D918</f>
        <v>7492741.64</v>
      </c>
      <c r="E859" s="29">
        <f>E860+E863+E865+E868++E871+E874+E876+E884+E889+E891+E893+E895+E897+E902+E914+E922+E918+E907</f>
        <v>1216363.68</v>
      </c>
      <c r="F859" s="29">
        <f t="shared" si="30"/>
        <v>8709105.32</v>
      </c>
      <c r="G859" s="29">
        <f>G860+G863+G865+G868++G871+G874+G876+G884+G889+G891+G893+G895+G897+G902+G914+G922+G918+G907</f>
        <v>-1000000.61</v>
      </c>
      <c r="H859" s="29">
        <f t="shared" si="29"/>
        <v>7709104.71</v>
      </c>
    </row>
    <row r="860" spans="1:8" ht="30.75" customHeight="1">
      <c r="A860" s="15" t="s">
        <v>823</v>
      </c>
      <c r="B860" s="9"/>
      <c r="C860" s="30" t="s">
        <v>824</v>
      </c>
      <c r="D860" s="35">
        <f>D861</f>
        <v>1119000</v>
      </c>
      <c r="E860" s="35"/>
      <c r="F860" s="35">
        <f t="shared" si="30"/>
        <v>1119000</v>
      </c>
      <c r="G860" s="35"/>
      <c r="H860" s="35">
        <f t="shared" si="29"/>
        <v>1119000</v>
      </c>
    </row>
    <row r="861" spans="1:8" ht="36.75" customHeight="1">
      <c r="A861" s="15"/>
      <c r="B861" s="15">
        <v>100</v>
      </c>
      <c r="C861" s="30" t="s">
        <v>75</v>
      </c>
      <c r="D861" s="35">
        <v>1119000</v>
      </c>
      <c r="E861" s="35"/>
      <c r="F861" s="35">
        <f t="shared" si="30"/>
        <v>1119000</v>
      </c>
      <c r="G861" s="35"/>
      <c r="H861" s="35">
        <f t="shared" si="29"/>
        <v>1119000</v>
      </c>
    </row>
    <row r="862" spans="1:8" ht="27.75" customHeight="1" hidden="1">
      <c r="A862" s="15"/>
      <c r="B862" s="36" t="s">
        <v>92</v>
      </c>
      <c r="C862" s="34" t="s">
        <v>93</v>
      </c>
      <c r="D862" s="35">
        <v>0</v>
      </c>
      <c r="F862" s="35">
        <f t="shared" si="30"/>
        <v>0</v>
      </c>
      <c r="H862" s="35">
        <f t="shared" si="29"/>
        <v>0</v>
      </c>
    </row>
    <row r="863" spans="1:8" ht="38.25" customHeight="1">
      <c r="A863" s="15" t="s">
        <v>825</v>
      </c>
      <c r="B863" s="15"/>
      <c r="C863" s="30" t="s">
        <v>826</v>
      </c>
      <c r="D863" s="35" t="s">
        <v>827</v>
      </c>
      <c r="E863" s="35"/>
      <c r="F863" s="35">
        <f t="shared" si="30"/>
        <v>341100</v>
      </c>
      <c r="G863" s="35"/>
      <c r="H863" s="35">
        <f t="shared" si="29"/>
        <v>341100</v>
      </c>
    </row>
    <row r="864" spans="1:8" ht="25.5" customHeight="1">
      <c r="A864" s="15"/>
      <c r="B864" s="36" t="s">
        <v>92</v>
      </c>
      <c r="C864" s="22" t="s">
        <v>21</v>
      </c>
      <c r="D864" s="35" t="s">
        <v>827</v>
      </c>
      <c r="E864" s="35"/>
      <c r="F864" s="35">
        <f t="shared" si="30"/>
        <v>341100</v>
      </c>
      <c r="G864" s="35"/>
      <c r="H864" s="35">
        <f t="shared" si="29"/>
        <v>341100</v>
      </c>
    </row>
    <row r="865" spans="1:8" ht="25.5" customHeight="1">
      <c r="A865" s="15" t="s">
        <v>828</v>
      </c>
      <c r="B865" s="15"/>
      <c r="C865" s="30" t="s">
        <v>829</v>
      </c>
      <c r="D865" s="35">
        <f>D866+D867</f>
        <v>65700</v>
      </c>
      <c r="E865" s="35"/>
      <c r="F865" s="35">
        <f t="shared" si="30"/>
        <v>65700</v>
      </c>
      <c r="G865" s="35"/>
      <c r="H865" s="35">
        <f t="shared" si="29"/>
        <v>65700</v>
      </c>
    </row>
    <row r="866" spans="1:8" ht="48" customHeight="1">
      <c r="A866" s="15"/>
      <c r="B866" s="15">
        <v>100</v>
      </c>
      <c r="C866" s="30" t="s">
        <v>75</v>
      </c>
      <c r="D866" s="136">
        <v>28503</v>
      </c>
      <c r="E866" s="136"/>
      <c r="F866" s="35">
        <f t="shared" si="30"/>
        <v>28503</v>
      </c>
      <c r="G866" s="136"/>
      <c r="H866" s="35">
        <f t="shared" si="29"/>
        <v>28503</v>
      </c>
    </row>
    <row r="867" spans="1:8" ht="27" customHeight="1">
      <c r="A867" s="15"/>
      <c r="B867" s="36" t="s">
        <v>92</v>
      </c>
      <c r="C867" s="22" t="s">
        <v>21</v>
      </c>
      <c r="D867" s="35">
        <v>37197</v>
      </c>
      <c r="E867" s="35"/>
      <c r="F867" s="35">
        <f t="shared" si="30"/>
        <v>37197</v>
      </c>
      <c r="G867" s="35"/>
      <c r="H867" s="35">
        <f t="shared" si="29"/>
        <v>37197</v>
      </c>
    </row>
    <row r="868" spans="1:8" ht="31.5" customHeight="1">
      <c r="A868" s="15" t="s">
        <v>830</v>
      </c>
      <c r="B868" s="15"/>
      <c r="C868" s="30" t="s">
        <v>831</v>
      </c>
      <c r="D868" s="35">
        <f>D869</f>
        <v>80900</v>
      </c>
      <c r="E868" s="35"/>
      <c r="F868" s="35">
        <f t="shared" si="30"/>
        <v>80900</v>
      </c>
      <c r="G868" s="35"/>
      <c r="H868" s="35">
        <f t="shared" si="29"/>
        <v>80900</v>
      </c>
    </row>
    <row r="869" spans="1:8" ht="48" customHeight="1">
      <c r="A869" s="15"/>
      <c r="B869" s="15">
        <v>100</v>
      </c>
      <c r="C869" s="30" t="s">
        <v>75</v>
      </c>
      <c r="D869" s="35">
        <v>80900</v>
      </c>
      <c r="E869" s="35"/>
      <c r="F869" s="35">
        <f t="shared" si="30"/>
        <v>80900</v>
      </c>
      <c r="G869" s="35"/>
      <c r="H869" s="35">
        <f t="shared" si="29"/>
        <v>80900</v>
      </c>
    </row>
    <row r="870" spans="1:8" ht="33" customHeight="1" hidden="1">
      <c r="A870" s="15"/>
      <c r="B870" s="36" t="s">
        <v>92</v>
      </c>
      <c r="C870" s="34" t="s">
        <v>93</v>
      </c>
      <c r="D870" s="35"/>
      <c r="F870" s="35">
        <f t="shared" si="30"/>
        <v>0</v>
      </c>
      <c r="H870" s="35">
        <f t="shared" si="29"/>
        <v>0</v>
      </c>
    </row>
    <row r="871" spans="1:8" ht="39" customHeight="1">
      <c r="A871" s="15" t="s">
        <v>832</v>
      </c>
      <c r="B871" s="15"/>
      <c r="C871" s="30" t="s">
        <v>833</v>
      </c>
      <c r="D871" s="35">
        <f>D872</f>
        <v>544400</v>
      </c>
      <c r="E871" s="35"/>
      <c r="F871" s="35">
        <f t="shared" si="30"/>
        <v>544400</v>
      </c>
      <c r="G871" s="35"/>
      <c r="H871" s="35">
        <f t="shared" si="29"/>
        <v>544400</v>
      </c>
    </row>
    <row r="872" spans="1:8" ht="39" customHeight="1">
      <c r="A872" s="15"/>
      <c r="B872" s="15">
        <v>100</v>
      </c>
      <c r="C872" s="30" t="s">
        <v>75</v>
      </c>
      <c r="D872" s="35">
        <v>544400</v>
      </c>
      <c r="E872" s="35"/>
      <c r="F872" s="35">
        <f t="shared" si="30"/>
        <v>544400</v>
      </c>
      <c r="G872" s="35"/>
      <c r="H872" s="35">
        <f t="shared" si="29"/>
        <v>544400</v>
      </c>
    </row>
    <row r="873" spans="1:8" ht="30" customHeight="1" hidden="1">
      <c r="A873" s="15"/>
      <c r="B873" s="36" t="s">
        <v>92</v>
      </c>
      <c r="C873" s="34" t="s">
        <v>93</v>
      </c>
      <c r="D873" s="35"/>
      <c r="F873" s="35">
        <f t="shared" si="30"/>
        <v>0</v>
      </c>
      <c r="H873" s="35">
        <f t="shared" si="29"/>
        <v>0</v>
      </c>
    </row>
    <row r="874" spans="1:8" ht="20.25" customHeight="1">
      <c r="A874" s="137" t="s">
        <v>834</v>
      </c>
      <c r="B874" s="138"/>
      <c r="C874" s="139" t="s">
        <v>835</v>
      </c>
      <c r="D874" s="35">
        <f>D875</f>
        <v>2400</v>
      </c>
      <c r="E874" s="35"/>
      <c r="F874" s="35">
        <f t="shared" si="30"/>
        <v>2400</v>
      </c>
      <c r="G874" s="35"/>
      <c r="H874" s="35">
        <f t="shared" si="29"/>
        <v>2400</v>
      </c>
    </row>
    <row r="875" spans="1:8" ht="30.75" customHeight="1">
      <c r="A875" s="15"/>
      <c r="B875" s="36" t="s">
        <v>92</v>
      </c>
      <c r="C875" s="22" t="s">
        <v>21</v>
      </c>
      <c r="D875" s="35">
        <v>2400</v>
      </c>
      <c r="E875" s="35"/>
      <c r="F875" s="35">
        <f t="shared" si="30"/>
        <v>2400</v>
      </c>
      <c r="G875" s="35"/>
      <c r="H875" s="35">
        <f t="shared" si="29"/>
        <v>2400</v>
      </c>
    </row>
    <row r="876" spans="1:8" ht="38.25" customHeight="1">
      <c r="A876" s="15" t="s">
        <v>836</v>
      </c>
      <c r="B876" s="15"/>
      <c r="C876" s="30" t="s">
        <v>837</v>
      </c>
      <c r="D876" s="35">
        <f>D877+D878</f>
        <v>14500</v>
      </c>
      <c r="E876" s="35"/>
      <c r="F876" s="35">
        <f t="shared" si="30"/>
        <v>14500</v>
      </c>
      <c r="G876" s="35"/>
      <c r="H876" s="35">
        <f t="shared" si="29"/>
        <v>14500</v>
      </c>
    </row>
    <row r="877" spans="1:8" ht="49.5" customHeight="1">
      <c r="A877" s="15"/>
      <c r="B877" s="15">
        <v>100</v>
      </c>
      <c r="C877" s="30" t="s">
        <v>75</v>
      </c>
      <c r="D877" s="35">
        <v>14500</v>
      </c>
      <c r="E877" s="35"/>
      <c r="F877" s="35">
        <f t="shared" si="30"/>
        <v>14500</v>
      </c>
      <c r="G877" s="35"/>
      <c r="H877" s="35">
        <f t="shared" si="29"/>
        <v>14500</v>
      </c>
    </row>
    <row r="878" spans="1:8" ht="32.25" customHeight="1" hidden="1">
      <c r="A878" s="15"/>
      <c r="B878" s="36" t="s">
        <v>92</v>
      </c>
      <c r="C878" s="34" t="s">
        <v>93</v>
      </c>
      <c r="D878" s="35">
        <v>0</v>
      </c>
      <c r="F878" s="35">
        <f t="shared" si="30"/>
        <v>0</v>
      </c>
      <c r="H878" s="35">
        <f t="shared" si="29"/>
        <v>0</v>
      </c>
    </row>
    <row r="879" spans="1:8" ht="12.75" customHeight="1" hidden="1">
      <c r="A879" s="15" t="s">
        <v>838</v>
      </c>
      <c r="B879" s="15"/>
      <c r="C879" s="30" t="s">
        <v>839</v>
      </c>
      <c r="D879" s="21">
        <f>D880</f>
        <v>0</v>
      </c>
      <c r="F879" s="35">
        <f t="shared" si="30"/>
        <v>0</v>
      </c>
      <c r="H879" s="35">
        <f t="shared" si="29"/>
        <v>0</v>
      </c>
    </row>
    <row r="880" spans="1:8" ht="39" customHeight="1" hidden="1">
      <c r="A880" s="15"/>
      <c r="B880" s="15">
        <v>100</v>
      </c>
      <c r="C880" s="30" t="s">
        <v>75</v>
      </c>
      <c r="D880" s="21">
        <v>0</v>
      </c>
      <c r="F880" s="35">
        <f t="shared" si="30"/>
        <v>0</v>
      </c>
      <c r="H880" s="35">
        <f t="shared" si="29"/>
        <v>0</v>
      </c>
    </row>
    <row r="881" spans="1:8" ht="24.75" customHeight="1" hidden="1">
      <c r="A881" s="15"/>
      <c r="B881" s="15">
        <v>200</v>
      </c>
      <c r="C881" s="30" t="s">
        <v>93</v>
      </c>
      <c r="D881" s="21"/>
      <c r="F881" s="35">
        <f t="shared" si="30"/>
        <v>0</v>
      </c>
      <c r="H881" s="35">
        <f t="shared" si="29"/>
        <v>0</v>
      </c>
    </row>
    <row r="882" spans="1:8" ht="39.75" customHeight="1" hidden="1">
      <c r="A882" s="15" t="s">
        <v>840</v>
      </c>
      <c r="B882" s="15"/>
      <c r="C882" s="30" t="s">
        <v>841</v>
      </c>
      <c r="D882" s="21">
        <f>D883</f>
        <v>0</v>
      </c>
      <c r="F882" s="35">
        <f t="shared" si="30"/>
        <v>0</v>
      </c>
      <c r="H882" s="35">
        <f t="shared" si="29"/>
        <v>0</v>
      </c>
    </row>
    <row r="883" spans="1:8" ht="0.75" customHeight="1" hidden="1">
      <c r="A883" s="140"/>
      <c r="B883" s="15">
        <v>200</v>
      </c>
      <c r="C883" s="30" t="s">
        <v>93</v>
      </c>
      <c r="D883" s="21">
        <v>0</v>
      </c>
      <c r="F883" s="35">
        <f t="shared" si="30"/>
        <v>0</v>
      </c>
      <c r="H883" s="35">
        <f t="shared" si="29"/>
        <v>0</v>
      </c>
    </row>
    <row r="884" spans="1:8" ht="54" customHeight="1">
      <c r="A884" s="15" t="s">
        <v>842</v>
      </c>
      <c r="B884" s="141"/>
      <c r="C884" s="30" t="s">
        <v>843</v>
      </c>
      <c r="D884" s="21">
        <f>D885</f>
        <v>82300</v>
      </c>
      <c r="E884" s="21"/>
      <c r="F884" s="35">
        <f t="shared" si="30"/>
        <v>82300</v>
      </c>
      <c r="G884" s="21"/>
      <c r="H884" s="35">
        <f t="shared" si="29"/>
        <v>82300</v>
      </c>
    </row>
    <row r="885" spans="1:8" ht="47.25" customHeight="1">
      <c r="A885" s="15"/>
      <c r="B885" s="141">
        <v>100</v>
      </c>
      <c r="C885" s="30" t="s">
        <v>75</v>
      </c>
      <c r="D885" s="21">
        <v>82300</v>
      </c>
      <c r="E885" s="21"/>
      <c r="F885" s="35">
        <f t="shared" si="30"/>
        <v>82300</v>
      </c>
      <c r="G885" s="21"/>
      <c r="H885" s="35">
        <f t="shared" si="29"/>
        <v>82300</v>
      </c>
    </row>
    <row r="886" spans="1:8" ht="44.25" customHeight="1" hidden="1">
      <c r="A886" s="15"/>
      <c r="B886" s="141"/>
      <c r="C886" s="30" t="s">
        <v>844</v>
      </c>
      <c r="D886" s="21">
        <v>0</v>
      </c>
      <c r="F886" s="35">
        <f t="shared" si="30"/>
        <v>0</v>
      </c>
      <c r="H886" s="35">
        <f t="shared" si="29"/>
        <v>0</v>
      </c>
    </row>
    <row r="887" spans="1:8" ht="31.5" customHeight="1" hidden="1">
      <c r="A887" s="15" t="s">
        <v>845</v>
      </c>
      <c r="B887" s="141"/>
      <c r="C887" s="30" t="s">
        <v>130</v>
      </c>
      <c r="D887" s="21">
        <f>D888</f>
        <v>7500</v>
      </c>
      <c r="F887" s="35">
        <f t="shared" si="30"/>
        <v>7500</v>
      </c>
      <c r="H887" s="35">
        <f t="shared" si="29"/>
        <v>7500</v>
      </c>
    </row>
    <row r="888" spans="1:8" ht="20.25" customHeight="1" hidden="1">
      <c r="A888" s="15"/>
      <c r="B888" s="142" t="s">
        <v>846</v>
      </c>
      <c r="C888" s="69" t="s">
        <v>847</v>
      </c>
      <c r="D888" s="21">
        <v>7500</v>
      </c>
      <c r="F888" s="35">
        <f t="shared" si="30"/>
        <v>7500</v>
      </c>
      <c r="H888" s="35">
        <f t="shared" si="29"/>
        <v>7500</v>
      </c>
    </row>
    <row r="889" spans="1:8" ht="42.75" customHeight="1">
      <c r="A889" s="15" t="s">
        <v>840</v>
      </c>
      <c r="B889" s="141"/>
      <c r="C889" s="30" t="s">
        <v>841</v>
      </c>
      <c r="D889" s="21">
        <f>D890</f>
        <v>1700</v>
      </c>
      <c r="E889" s="21">
        <v>3200</v>
      </c>
      <c r="F889" s="35">
        <f t="shared" si="30"/>
        <v>4900</v>
      </c>
      <c r="G889" s="21"/>
      <c r="H889" s="35">
        <f t="shared" si="29"/>
        <v>4900</v>
      </c>
    </row>
    <row r="890" spans="1:8" ht="29.25" customHeight="1">
      <c r="A890" s="15"/>
      <c r="B890" s="143" t="s">
        <v>92</v>
      </c>
      <c r="C890" s="22" t="s">
        <v>21</v>
      </c>
      <c r="D890" s="21">
        <v>1700</v>
      </c>
      <c r="E890" s="21">
        <v>3200</v>
      </c>
      <c r="F890" s="35">
        <f t="shared" si="30"/>
        <v>4900</v>
      </c>
      <c r="G890" s="21"/>
      <c r="H890" s="35">
        <f t="shared" si="29"/>
        <v>4900</v>
      </c>
    </row>
    <row r="891" spans="1:8" ht="18" customHeight="1">
      <c r="A891" s="15" t="s">
        <v>838</v>
      </c>
      <c r="B891" s="141"/>
      <c r="C891" s="30" t="s">
        <v>839</v>
      </c>
      <c r="D891" s="21">
        <f>D892</f>
        <v>1268100</v>
      </c>
      <c r="E891" s="21">
        <f>E892</f>
        <v>-115300</v>
      </c>
      <c r="F891" s="35">
        <f t="shared" si="30"/>
        <v>1152800</v>
      </c>
      <c r="G891" s="21">
        <f>G892</f>
        <v>0</v>
      </c>
      <c r="H891" s="35">
        <f t="shared" si="29"/>
        <v>1152800</v>
      </c>
    </row>
    <row r="892" spans="1:8" ht="50.25" customHeight="1">
      <c r="A892" s="15"/>
      <c r="B892" s="141">
        <v>100</v>
      </c>
      <c r="C892" s="30" t="s">
        <v>75</v>
      </c>
      <c r="D892" s="21">
        <v>1268100</v>
      </c>
      <c r="E892" s="21">
        <v>-115300</v>
      </c>
      <c r="F892" s="35">
        <f t="shared" si="30"/>
        <v>1152800</v>
      </c>
      <c r="G892" s="21"/>
      <c r="H892" s="35">
        <f t="shared" si="29"/>
        <v>1152800</v>
      </c>
    </row>
    <row r="893" spans="1:8" ht="42" customHeight="1">
      <c r="A893" s="73" t="s">
        <v>848</v>
      </c>
      <c r="B893" s="144"/>
      <c r="C893" s="84" t="s">
        <v>849</v>
      </c>
      <c r="D893" s="35">
        <f>D894</f>
        <v>6600</v>
      </c>
      <c r="E893" s="35"/>
      <c r="F893" s="35">
        <f t="shared" si="30"/>
        <v>6600</v>
      </c>
      <c r="G893" s="35"/>
      <c r="H893" s="35">
        <f t="shared" si="29"/>
        <v>6600</v>
      </c>
    </row>
    <row r="894" spans="1:8" ht="29.25" customHeight="1">
      <c r="A894" s="15"/>
      <c r="B894" s="143" t="s">
        <v>92</v>
      </c>
      <c r="C894" s="22" t="s">
        <v>21</v>
      </c>
      <c r="D894" s="35">
        <v>6600</v>
      </c>
      <c r="E894" s="35"/>
      <c r="F894" s="35">
        <f t="shared" si="30"/>
        <v>6600</v>
      </c>
      <c r="G894" s="35"/>
      <c r="H894" s="35">
        <f t="shared" si="29"/>
        <v>6600</v>
      </c>
    </row>
    <row r="895" spans="1:8" ht="43.5" customHeight="1">
      <c r="A895" s="73" t="s">
        <v>850</v>
      </c>
      <c r="B895" s="144"/>
      <c r="C895" s="84" t="s">
        <v>851</v>
      </c>
      <c r="D895" s="21">
        <f>D896</f>
        <v>162600</v>
      </c>
      <c r="E895" s="21"/>
      <c r="F895" s="35">
        <f t="shared" si="30"/>
        <v>162600</v>
      </c>
      <c r="G895" s="21"/>
      <c r="H895" s="35">
        <f t="shared" si="29"/>
        <v>162600</v>
      </c>
    </row>
    <row r="896" spans="1:8" ht="21.75" customHeight="1">
      <c r="A896" s="15"/>
      <c r="B896" s="143" t="s">
        <v>92</v>
      </c>
      <c r="C896" s="22" t="s">
        <v>21</v>
      </c>
      <c r="D896" s="21">
        <v>162600</v>
      </c>
      <c r="E896" s="21"/>
      <c r="F896" s="35">
        <f t="shared" si="30"/>
        <v>162600</v>
      </c>
      <c r="G896" s="21"/>
      <c r="H896" s="35">
        <f t="shared" si="29"/>
        <v>162600</v>
      </c>
    </row>
    <row r="897" spans="1:8" ht="25.5" customHeight="1">
      <c r="A897" s="15" t="s">
        <v>852</v>
      </c>
      <c r="B897" s="141"/>
      <c r="C897" s="30" t="s">
        <v>853</v>
      </c>
      <c r="D897" s="21">
        <f>D898</f>
        <v>98945</v>
      </c>
      <c r="E897" s="21"/>
      <c r="F897" s="35">
        <f t="shared" si="30"/>
        <v>98945</v>
      </c>
      <c r="G897" s="21"/>
      <c r="H897" s="35">
        <f t="shared" si="29"/>
        <v>98945</v>
      </c>
    </row>
    <row r="898" spans="1:8" ht="48.75" customHeight="1">
      <c r="A898" s="15"/>
      <c r="B898" s="141">
        <v>100</v>
      </c>
      <c r="C898" s="30" t="s">
        <v>75</v>
      </c>
      <c r="D898" s="21">
        <f>D900+D901</f>
        <v>98945</v>
      </c>
      <c r="E898" s="21"/>
      <c r="F898" s="35">
        <f t="shared" si="30"/>
        <v>98945</v>
      </c>
      <c r="G898" s="21"/>
      <c r="H898" s="35">
        <f t="shared" si="29"/>
        <v>98945</v>
      </c>
    </row>
    <row r="899" spans="1:8" ht="19.5" customHeight="1">
      <c r="A899" s="15"/>
      <c r="B899" s="141"/>
      <c r="C899" s="30" t="s">
        <v>135</v>
      </c>
      <c r="D899" s="21"/>
      <c r="E899" s="21"/>
      <c r="F899" s="35"/>
      <c r="G899" s="21"/>
      <c r="H899" s="35"/>
    </row>
    <row r="900" spans="1:8" ht="17.25" customHeight="1">
      <c r="A900" s="15"/>
      <c r="B900" s="141"/>
      <c r="C900" s="30" t="s">
        <v>136</v>
      </c>
      <c r="D900" s="21">
        <v>84100</v>
      </c>
      <c r="E900" s="21"/>
      <c r="F900" s="35">
        <f aca="true" t="shared" si="31" ref="F900:F923">D900+E900</f>
        <v>84100</v>
      </c>
      <c r="G900" s="21"/>
      <c r="H900" s="35">
        <f aca="true" t="shared" si="32" ref="H900:H926">F900+G900</f>
        <v>84100</v>
      </c>
    </row>
    <row r="901" spans="1:8" ht="17.25" customHeight="1">
      <c r="A901" s="15"/>
      <c r="B901" s="141"/>
      <c r="C901" s="30" t="s">
        <v>137</v>
      </c>
      <c r="D901" s="21">
        <v>14845</v>
      </c>
      <c r="E901" s="21"/>
      <c r="F901" s="35">
        <f t="shared" si="31"/>
        <v>14845</v>
      </c>
      <c r="G901" s="21"/>
      <c r="H901" s="35">
        <f t="shared" si="32"/>
        <v>14845</v>
      </c>
    </row>
    <row r="902" spans="1:8" ht="21.75" customHeight="1">
      <c r="A902" s="15" t="s">
        <v>854</v>
      </c>
      <c r="B902" s="141"/>
      <c r="C902" s="30" t="s">
        <v>855</v>
      </c>
      <c r="D902" s="35">
        <f>D903</f>
        <v>617396.61</v>
      </c>
      <c r="E902" s="35"/>
      <c r="F902" s="35">
        <f t="shared" si="31"/>
        <v>617396.61</v>
      </c>
      <c r="G902" s="35"/>
      <c r="H902" s="35">
        <f t="shared" si="32"/>
        <v>617396.61</v>
      </c>
    </row>
    <row r="903" spans="1:8" ht="21.75" customHeight="1">
      <c r="A903" s="15"/>
      <c r="B903" s="142" t="s">
        <v>434</v>
      </c>
      <c r="C903" s="145" t="s">
        <v>255</v>
      </c>
      <c r="D903" s="35">
        <f>D905+D906</f>
        <v>617396.61</v>
      </c>
      <c r="E903" s="35"/>
      <c r="F903" s="35">
        <f t="shared" si="31"/>
        <v>617396.61</v>
      </c>
      <c r="G903" s="35"/>
      <c r="H903" s="35">
        <f t="shared" si="32"/>
        <v>617396.61</v>
      </c>
    </row>
    <row r="904" spans="1:8" ht="9" customHeight="1">
      <c r="A904" s="15"/>
      <c r="B904" s="142"/>
      <c r="C904" s="30" t="s">
        <v>135</v>
      </c>
      <c r="D904" s="35"/>
      <c r="E904" s="35"/>
      <c r="F904" s="35">
        <f t="shared" si="31"/>
        <v>0</v>
      </c>
      <c r="G904" s="35"/>
      <c r="H904" s="35">
        <f t="shared" si="32"/>
        <v>0</v>
      </c>
    </row>
    <row r="905" spans="1:8" ht="12.75" customHeight="1">
      <c r="A905" s="15"/>
      <c r="B905" s="142"/>
      <c r="C905" s="30" t="s">
        <v>136</v>
      </c>
      <c r="D905" s="77">
        <v>463047.45</v>
      </c>
      <c r="E905" s="77"/>
      <c r="F905" s="35">
        <f t="shared" si="31"/>
        <v>463047.45</v>
      </c>
      <c r="G905" s="77"/>
      <c r="H905" s="35">
        <f t="shared" si="32"/>
        <v>463047.45</v>
      </c>
    </row>
    <row r="906" spans="1:8" ht="11.25" customHeight="1">
      <c r="A906" s="15"/>
      <c r="B906" s="142"/>
      <c r="C906" s="30" t="s">
        <v>137</v>
      </c>
      <c r="D906" s="77">
        <v>154349.16</v>
      </c>
      <c r="E906" s="77"/>
      <c r="F906" s="35">
        <f t="shared" si="31"/>
        <v>154349.16</v>
      </c>
      <c r="G906" s="77"/>
      <c r="H906" s="35">
        <f t="shared" si="32"/>
        <v>154349.16</v>
      </c>
    </row>
    <row r="907" spans="1:8" ht="26.25" customHeight="1">
      <c r="A907" s="15" t="s">
        <v>856</v>
      </c>
      <c r="B907" s="141"/>
      <c r="C907" s="146" t="s">
        <v>857</v>
      </c>
      <c r="D907" s="35">
        <f>D908</f>
        <v>0</v>
      </c>
      <c r="E907" s="77">
        <f>E908</f>
        <v>1000000</v>
      </c>
      <c r="F907" s="35">
        <f t="shared" si="31"/>
        <v>1000000</v>
      </c>
      <c r="G907" s="77">
        <f>G908</f>
        <v>-1000000</v>
      </c>
      <c r="H907" s="35">
        <f t="shared" si="32"/>
        <v>0</v>
      </c>
    </row>
    <row r="908" spans="1:8" ht="13.5" customHeight="1">
      <c r="A908" s="15"/>
      <c r="B908" s="142" t="s">
        <v>434</v>
      </c>
      <c r="C908" s="145" t="s">
        <v>255</v>
      </c>
      <c r="D908" s="35">
        <f>D910+D911</f>
        <v>0</v>
      </c>
      <c r="E908" s="77">
        <f>E910+E911</f>
        <v>1000000</v>
      </c>
      <c r="F908" s="35">
        <f t="shared" si="31"/>
        <v>1000000</v>
      </c>
      <c r="G908" s="77">
        <f>G910+G911</f>
        <v>-1000000</v>
      </c>
      <c r="H908" s="35">
        <f t="shared" si="32"/>
        <v>0</v>
      </c>
    </row>
    <row r="909" spans="1:8" ht="14.25" customHeight="1">
      <c r="A909" s="15"/>
      <c r="B909" s="142"/>
      <c r="C909" s="30" t="s">
        <v>135</v>
      </c>
      <c r="D909" s="35"/>
      <c r="E909" s="77"/>
      <c r="F909" s="35">
        <f t="shared" si="31"/>
        <v>0</v>
      </c>
      <c r="G909" s="77"/>
      <c r="H909" s="35">
        <f t="shared" si="32"/>
        <v>0</v>
      </c>
    </row>
    <row r="910" spans="1:8" ht="14.25" customHeight="1">
      <c r="A910" s="15"/>
      <c r="B910" s="142"/>
      <c r="C910" s="30" t="s">
        <v>136</v>
      </c>
      <c r="D910" s="35">
        <v>0</v>
      </c>
      <c r="E910" s="77">
        <v>500000</v>
      </c>
      <c r="F910" s="35">
        <f t="shared" si="31"/>
        <v>500000</v>
      </c>
      <c r="G910" s="77">
        <v>-500000</v>
      </c>
      <c r="H910" s="35">
        <f t="shared" si="32"/>
        <v>0</v>
      </c>
    </row>
    <row r="911" spans="1:8" ht="21.75" customHeight="1">
      <c r="A911" s="15"/>
      <c r="B911" s="142"/>
      <c r="C911" s="30" t="s">
        <v>137</v>
      </c>
      <c r="D911" s="35"/>
      <c r="E911" s="77">
        <v>500000</v>
      </c>
      <c r="F911" s="35">
        <f t="shared" si="31"/>
        <v>500000</v>
      </c>
      <c r="G911" s="77">
        <v>-500000</v>
      </c>
      <c r="H911" s="35">
        <f t="shared" si="32"/>
        <v>0</v>
      </c>
    </row>
    <row r="912" spans="1:8" ht="31.5" customHeight="1" hidden="1">
      <c r="A912" s="15" t="s">
        <v>858</v>
      </c>
      <c r="B912" s="142"/>
      <c r="C912" s="69" t="s">
        <v>859</v>
      </c>
      <c r="D912" s="21"/>
      <c r="F912" s="35">
        <f t="shared" si="31"/>
        <v>0</v>
      </c>
      <c r="H912" s="35">
        <f t="shared" si="32"/>
        <v>0</v>
      </c>
    </row>
    <row r="913" spans="1:8" ht="28.5" customHeight="1" hidden="1">
      <c r="A913" s="15"/>
      <c r="B913" s="142" t="s">
        <v>434</v>
      </c>
      <c r="C913" s="69" t="s">
        <v>255</v>
      </c>
      <c r="D913" s="21">
        <v>0</v>
      </c>
      <c r="F913" s="35">
        <f t="shared" si="31"/>
        <v>0</v>
      </c>
      <c r="H913" s="35">
        <f t="shared" si="32"/>
        <v>0</v>
      </c>
    </row>
    <row r="914" spans="1:8" ht="32.25" customHeight="1">
      <c r="A914" s="15" t="s">
        <v>860</v>
      </c>
      <c r="B914" s="142"/>
      <c r="C914" s="69" t="s">
        <v>861</v>
      </c>
      <c r="D914" s="21">
        <f>D915</f>
        <v>0.02</v>
      </c>
      <c r="E914" s="21">
        <f>E915</f>
        <v>328463.68</v>
      </c>
      <c r="F914" s="35">
        <f t="shared" si="31"/>
        <v>328463.7</v>
      </c>
      <c r="G914" s="21">
        <f>G915</f>
        <v>-0.6</v>
      </c>
      <c r="H914" s="35">
        <f t="shared" si="32"/>
        <v>328463.10000000003</v>
      </c>
    </row>
    <row r="915" spans="1:8" ht="21.75" customHeight="1">
      <c r="A915" s="15"/>
      <c r="B915" s="142" t="s">
        <v>434</v>
      </c>
      <c r="C915" s="69" t="s">
        <v>255</v>
      </c>
      <c r="D915" s="21">
        <f>D916</f>
        <v>0.02</v>
      </c>
      <c r="E915" s="21">
        <f>E916+E917</f>
        <v>328463.68</v>
      </c>
      <c r="F915" s="35">
        <f t="shared" si="31"/>
        <v>328463.7</v>
      </c>
      <c r="G915" s="21">
        <f>G916+G917</f>
        <v>-0.6</v>
      </c>
      <c r="H915" s="35">
        <f t="shared" si="32"/>
        <v>328463.10000000003</v>
      </c>
    </row>
    <row r="916" spans="1:8" ht="10.5" customHeight="1">
      <c r="A916" s="15"/>
      <c r="B916" s="142"/>
      <c r="C916" s="68" t="s">
        <v>136</v>
      </c>
      <c r="D916" s="21">
        <v>0.02</v>
      </c>
      <c r="E916" s="21">
        <v>-0.02</v>
      </c>
      <c r="F916" s="35">
        <f t="shared" si="31"/>
        <v>0</v>
      </c>
      <c r="G916" s="21"/>
      <c r="H916" s="35">
        <f t="shared" si="32"/>
        <v>0</v>
      </c>
    </row>
    <row r="917" spans="1:8" ht="13.5" customHeight="1">
      <c r="A917" s="15"/>
      <c r="B917" s="142"/>
      <c r="C917" s="68" t="s">
        <v>137</v>
      </c>
      <c r="D917" s="21">
        <v>0</v>
      </c>
      <c r="E917" s="147">
        <v>328463.7</v>
      </c>
      <c r="F917" s="35">
        <f t="shared" si="31"/>
        <v>328463.7</v>
      </c>
      <c r="G917" s="21">
        <v>-0.6</v>
      </c>
      <c r="H917" s="35">
        <f t="shared" si="32"/>
        <v>328463.10000000003</v>
      </c>
    </row>
    <row r="918" spans="1:8" ht="27" customHeight="1">
      <c r="A918" s="15" t="s">
        <v>862</v>
      </c>
      <c r="B918" s="142"/>
      <c r="C918" s="69" t="s">
        <v>863</v>
      </c>
      <c r="D918" s="21">
        <f>D919</f>
        <v>0.01</v>
      </c>
      <c r="E918" s="21"/>
      <c r="F918" s="35">
        <f t="shared" si="31"/>
        <v>0.01</v>
      </c>
      <c r="G918" s="21">
        <f>G919</f>
        <v>-0.01</v>
      </c>
      <c r="H918" s="35">
        <f t="shared" si="32"/>
        <v>0</v>
      </c>
    </row>
    <row r="919" spans="1:8" ht="15" customHeight="1">
      <c r="A919" s="15"/>
      <c r="B919" s="142" t="s">
        <v>434</v>
      </c>
      <c r="C919" s="69" t="s">
        <v>255</v>
      </c>
      <c r="D919" s="21">
        <f>D920</f>
        <v>0.01</v>
      </c>
      <c r="E919" s="21"/>
      <c r="F919" s="35">
        <f t="shared" si="31"/>
        <v>0.01</v>
      </c>
      <c r="G919" s="21">
        <f>G920</f>
        <v>-0.01</v>
      </c>
      <c r="H919" s="35">
        <f t="shared" si="32"/>
        <v>0</v>
      </c>
    </row>
    <row r="920" spans="1:8" ht="13.5" customHeight="1">
      <c r="A920" s="15"/>
      <c r="B920" s="142"/>
      <c r="C920" s="68" t="s">
        <v>136</v>
      </c>
      <c r="D920" s="21">
        <v>0.01</v>
      </c>
      <c r="E920" s="21"/>
      <c r="F920" s="35">
        <f t="shared" si="31"/>
        <v>0.01</v>
      </c>
      <c r="G920" s="21">
        <v>-0.01</v>
      </c>
      <c r="H920" s="35">
        <f t="shared" si="32"/>
        <v>0</v>
      </c>
    </row>
    <row r="921" spans="1:8" ht="12" customHeight="1">
      <c r="A921" s="15"/>
      <c r="B921" s="142"/>
      <c r="C921" s="68" t="s">
        <v>137</v>
      </c>
      <c r="D921" s="21">
        <v>0</v>
      </c>
      <c r="E921" s="21"/>
      <c r="F921" s="35">
        <f t="shared" si="31"/>
        <v>0</v>
      </c>
      <c r="G921" s="21"/>
      <c r="H921" s="35">
        <f t="shared" si="32"/>
        <v>0</v>
      </c>
    </row>
    <row r="922" spans="1:8" ht="51" customHeight="1">
      <c r="A922" s="15" t="s">
        <v>864</v>
      </c>
      <c r="B922" s="141"/>
      <c r="C922" s="30" t="s">
        <v>106</v>
      </c>
      <c r="D922" s="21">
        <f>D923</f>
        <v>3087100</v>
      </c>
      <c r="E922" s="21"/>
      <c r="F922" s="35">
        <f t="shared" si="31"/>
        <v>3087100</v>
      </c>
      <c r="G922" s="21"/>
      <c r="H922" s="35">
        <f t="shared" si="32"/>
        <v>3087100</v>
      </c>
    </row>
    <row r="923" spans="1:8" ht="49.5" customHeight="1">
      <c r="A923" s="15"/>
      <c r="B923" s="141">
        <v>100</v>
      </c>
      <c r="C923" s="30" t="s">
        <v>75</v>
      </c>
      <c r="D923" s="21">
        <v>3087100</v>
      </c>
      <c r="E923" s="21"/>
      <c r="F923" s="35">
        <f t="shared" si="31"/>
        <v>3087100</v>
      </c>
      <c r="G923" s="21"/>
      <c r="H923" s="35">
        <f t="shared" si="32"/>
        <v>3087100</v>
      </c>
    </row>
    <row r="924" spans="1:8" ht="40.5" customHeight="1">
      <c r="A924" s="26" t="s">
        <v>865</v>
      </c>
      <c r="B924" s="148"/>
      <c r="C924" s="23" t="s">
        <v>866</v>
      </c>
      <c r="D924" s="21"/>
      <c r="E924" s="21"/>
      <c r="F924" s="35"/>
      <c r="G924" s="21">
        <f>G925</f>
        <v>360554.1</v>
      </c>
      <c r="H924" s="35">
        <f t="shared" si="32"/>
        <v>360554.1</v>
      </c>
    </row>
    <row r="925" spans="1:8" ht="25.5" customHeight="1">
      <c r="A925" s="15" t="s">
        <v>867</v>
      </c>
      <c r="B925" s="141"/>
      <c r="C925" s="30" t="s">
        <v>868</v>
      </c>
      <c r="D925" s="21"/>
      <c r="E925" s="21"/>
      <c r="F925" s="35"/>
      <c r="G925" s="21">
        <f>G926</f>
        <v>360554.1</v>
      </c>
      <c r="H925" s="35">
        <f t="shared" si="32"/>
        <v>360554.1</v>
      </c>
    </row>
    <row r="926" spans="1:8" ht="28.5" customHeight="1">
      <c r="A926" s="15"/>
      <c r="B926" s="141">
        <v>600</v>
      </c>
      <c r="C926" s="30" t="s">
        <v>70</v>
      </c>
      <c r="D926" s="21"/>
      <c r="E926" s="21"/>
      <c r="F926" s="35"/>
      <c r="G926" s="21">
        <v>360554.1</v>
      </c>
      <c r="H926" s="35">
        <f t="shared" si="32"/>
        <v>360554.1</v>
      </c>
    </row>
    <row r="927" spans="1:8" ht="12.75" customHeight="1">
      <c r="A927" s="159" t="s">
        <v>869</v>
      </c>
      <c r="B927" s="159"/>
      <c r="C927" s="159"/>
      <c r="D927" s="149">
        <f>D10+D52+D236+D346+D370+D402+D473+D541+D555+D659+D687+D772+D778+D768+D695</f>
        <v>656433121.55</v>
      </c>
      <c r="E927" s="149">
        <f>E10+E52+E236+E346+E370+E402+E473+E541+E555+E659+E687+E772+E778+E768+E695</f>
        <v>12466815.909999998</v>
      </c>
      <c r="F927" s="149">
        <f>F10+F52+F236+F346+F370+F402+F473+F541+F555+F659+F687+F772+F778+F768+F695</f>
        <v>668899937.4599999</v>
      </c>
      <c r="G927" s="149">
        <f>G10+G52+G236+G346+G370+G402+G473+G541+G555+G659+G687+G772+G778+G768+G695</f>
        <v>3704509.170000002</v>
      </c>
      <c r="H927" s="149">
        <f>H10+H52+H236+H346+H370+H402+H473+H541+H555+H659+H687+H772+H778+H768+H695</f>
        <v>672604446.63</v>
      </c>
    </row>
    <row r="928" spans="4:8" ht="12" customHeight="1">
      <c r="D928" s="150">
        <f>D778+D772+D768+D695+D687+D659+D555+D541+D473+D402+D370+D346+D236+D52+D10</f>
        <v>656433121.55</v>
      </c>
      <c r="E928" s="150">
        <f>E778+E772+E768+E695+E687+E659+E555+E541+E473+E402+E370+E346+E236+E52+E10</f>
        <v>12466815.909999998</v>
      </c>
      <c r="F928" s="150">
        <f>F778+F772+F768+F695+F687+F659+F555+F541+F473+F402+F370+F346+F236+F52+F10</f>
        <v>668899937.4599999</v>
      </c>
      <c r="G928" s="150">
        <f>G778+G772+G768+G695+G687+G659+G555+G541+G473+G402+G370+G346+G236+G52+G10</f>
        <v>3704509.170000001</v>
      </c>
      <c r="H928" s="150">
        <f>H778+H772+H768+H695+H687+H659+H555+H541+H473+H402+H370+H346+H236+H52+H10</f>
        <v>672604446.6299999</v>
      </c>
    </row>
    <row r="929" spans="3:8" ht="12.75" customHeight="1" hidden="1">
      <c r="C929" s="2" t="s">
        <v>870</v>
      </c>
      <c r="D929" s="3" t="e">
        <f>D55+D58+D62+D82+D90+D94+D103+#REF!+#REF!+D661+D663+D678+D860+D863+D865+D868+D871+D874+D876+D884+$EJ$783+$GH$861+$GJ$863</f>
        <v>#REF!</v>
      </c>
      <c r="F929" s="3" t="e">
        <f>F55+F58+F62+F82+F90+F94+F103+#REF!+#REF!+F661+F663+F678+F860+F863+F865+F868+F871+F874+F876+F884+$EJ$783+$GH$861+$GJ$863</f>
        <v>#REF!</v>
      </c>
      <c r="H929" s="3" t="e">
        <f>H55+H58+H62+H82+H90+H94+H103+#REF!+#REF!+H661+H663+H678+H860+H863+H865+H868+H871+H874+H876+H884+$EJ$783+$GH$861+$GJ$863</f>
        <v>#REF!</v>
      </c>
    </row>
    <row r="930" spans="3:8" ht="12.75" customHeight="1" hidden="1">
      <c r="C930" s="2" t="s">
        <v>871</v>
      </c>
      <c r="D930" s="3">
        <v>4800000</v>
      </c>
      <c r="F930" s="3">
        <v>4800000</v>
      </c>
      <c r="H930" s="3">
        <v>4800000</v>
      </c>
    </row>
    <row r="931" spans="6:8" ht="12.75" customHeight="1" hidden="1">
      <c r="F931" s="3"/>
      <c r="H931" s="3"/>
    </row>
    <row r="932" spans="3:8" ht="12.75" customHeight="1" hidden="1">
      <c r="C932" s="2" t="s">
        <v>872</v>
      </c>
      <c r="D932" s="3">
        <v>473258010</v>
      </c>
      <c r="F932" s="3">
        <v>473258010</v>
      </c>
      <c r="H932" s="3">
        <v>473258010</v>
      </c>
    </row>
    <row r="933" spans="4:8" ht="12.75" customHeight="1" hidden="1">
      <c r="D933" s="3">
        <f>D927-D932</f>
        <v>183175111.54999995</v>
      </c>
      <c r="F933" s="3">
        <f>F927-F932</f>
        <v>195641927.45999992</v>
      </c>
      <c r="H933" s="3">
        <f>H927-H932</f>
        <v>199346436.63</v>
      </c>
    </row>
    <row r="934" spans="3:8" ht="12.75" customHeight="1" hidden="1">
      <c r="C934" s="2" t="s">
        <v>873</v>
      </c>
      <c r="D934" s="3">
        <f>D930+D932</f>
        <v>478058010</v>
      </c>
      <c r="F934" s="3">
        <f>F930+F932</f>
        <v>478058010</v>
      </c>
      <c r="H934" s="3">
        <f>H930+H932</f>
        <v>478058010</v>
      </c>
    </row>
    <row r="935" spans="6:8" ht="12.75" customHeight="1" hidden="1">
      <c r="F935" s="3"/>
      <c r="H935" s="3"/>
    </row>
    <row r="936" spans="4:8" ht="12.75" customHeight="1" hidden="1">
      <c r="D936" s="3" t="e">
        <f>#REF!+D79+D119+D122+#REF!+#REF!+#REF!+D211+D214+#REF!+D217+D225+D229</f>
        <v>#REF!</v>
      </c>
      <c r="F936" s="3" t="e">
        <f>#REF!+F79+F119+F122+#REF!+#REF!+#REF!+F211+F214+#REF!+F217+F225+F229</f>
        <v>#REF!</v>
      </c>
      <c r="H936" s="3" t="e">
        <f>#REF!+H79+H119+H122+#REF!+#REF!+#REF!+H211+H214+#REF!+H217+H225+H229</f>
        <v>#REF!</v>
      </c>
    </row>
    <row r="937" spans="6:8" ht="12.75" customHeight="1" hidden="1">
      <c r="F937" s="3"/>
      <c r="H937" s="3"/>
    </row>
    <row r="938" spans="6:8" ht="12.75" customHeight="1" hidden="1">
      <c r="F938" s="3"/>
      <c r="H938" s="3"/>
    </row>
    <row r="939" spans="6:8" ht="12.75" customHeight="1" hidden="1">
      <c r="F939" s="3"/>
      <c r="H939" s="3"/>
    </row>
    <row r="940" spans="4:8" ht="12.75" customHeight="1" hidden="1">
      <c r="D940" s="3">
        <f>D927-D778</f>
        <v>570932732.0999999</v>
      </c>
      <c r="F940" s="3">
        <f>F927-F778</f>
        <v>580182484.3299999</v>
      </c>
      <c r="H940" s="3">
        <f>H927-H778</f>
        <v>583632166.34</v>
      </c>
    </row>
    <row r="941" spans="6:8" ht="12.75" customHeight="1" hidden="1">
      <c r="F941" s="3"/>
      <c r="H941" s="3"/>
    </row>
    <row r="942" spans="6:8" ht="12.75" customHeight="1" hidden="1">
      <c r="F942" s="3"/>
      <c r="H942" s="3"/>
    </row>
    <row r="943" spans="3:8" ht="23.25" customHeight="1">
      <c r="C943" s="2" t="s">
        <v>874</v>
      </c>
      <c r="D943" s="150">
        <f>D927-D778</f>
        <v>570932732.0999999</v>
      </c>
      <c r="E943" s="150">
        <f>E927-E778</f>
        <v>9249752.229999999</v>
      </c>
      <c r="F943" s="150">
        <f>F927-F778</f>
        <v>580182484.3299999</v>
      </c>
      <c r="G943" s="150">
        <f>G927-G778</f>
        <v>3449682.0100000016</v>
      </c>
      <c r="H943" s="150">
        <f>H927-H778</f>
        <v>583632166.34</v>
      </c>
    </row>
    <row r="944" ht="1.5" customHeight="1" hidden="1">
      <c r="D944" s="150">
        <f>D52+D236+D346+D370+D402+D473+D541+D555+D659+D687+D772+D768+D10+D695</f>
        <v>570932732.0999999</v>
      </c>
    </row>
    <row r="945" spans="3:4" ht="12.75" customHeight="1" hidden="1">
      <c r="C945" s="151">
        <f>D943/D927*100</f>
        <v>86.9750037523834</v>
      </c>
      <c r="D945" s="150">
        <f>D943-D944</f>
        <v>0</v>
      </c>
    </row>
    <row r="946" ht="14.25" customHeight="1" hidden="1">
      <c r="D946" s="152">
        <f>D947-D927</f>
        <v>0</v>
      </c>
    </row>
    <row r="947" spans="3:4" ht="16.5" customHeight="1" hidden="1">
      <c r="C947" s="2" t="s">
        <v>875</v>
      </c>
      <c r="D947" s="153">
        <v>656433121.55</v>
      </c>
    </row>
    <row r="948" spans="3:4" ht="15" customHeight="1" hidden="1">
      <c r="C948" s="2" t="s">
        <v>876</v>
      </c>
      <c r="D948" s="153">
        <v>70761500</v>
      </c>
    </row>
    <row r="949" spans="3:4" ht="16.5" customHeight="1" hidden="1">
      <c r="C949" s="2" t="s">
        <v>877</v>
      </c>
      <c r="D949" s="153">
        <v>400718421.55</v>
      </c>
    </row>
    <row r="950" spans="3:4" ht="17.25" customHeight="1" hidden="1">
      <c r="C950" s="2" t="s">
        <v>878</v>
      </c>
      <c r="D950" s="147">
        <f>D859-D901-D906</f>
        <v>7323547.4799999995</v>
      </c>
    </row>
    <row r="951" spans="3:4" ht="13.5" customHeight="1" hidden="1">
      <c r="C951" s="2" t="s">
        <v>879</v>
      </c>
      <c r="D951" s="147">
        <f>D772</f>
        <v>21631115.22</v>
      </c>
    </row>
    <row r="952" spans="3:4" ht="14.25" customHeight="1" hidden="1">
      <c r="C952" s="2" t="s">
        <v>880</v>
      </c>
      <c r="D952" s="153">
        <v>0</v>
      </c>
    </row>
    <row r="953" spans="3:4" ht="15" customHeight="1" hidden="1">
      <c r="C953" s="2" t="s">
        <v>881</v>
      </c>
      <c r="D953" s="153">
        <f>D685+D677+D663+D661</f>
        <v>27800551.34</v>
      </c>
    </row>
    <row r="954" spans="3:4" ht="19.5" customHeight="1" hidden="1">
      <c r="C954" s="2" t="s">
        <v>882</v>
      </c>
      <c r="D954" s="153"/>
    </row>
    <row r="955" spans="3:4" ht="11.25" customHeight="1" hidden="1">
      <c r="C955" s="2" t="s">
        <v>883</v>
      </c>
      <c r="D955" s="153">
        <f>D560+D566+D600+D614+D620</f>
        <v>16523298.51</v>
      </c>
    </row>
    <row r="956" spans="3:4" ht="15.75" customHeight="1" hidden="1">
      <c r="C956" s="2" t="s">
        <v>884</v>
      </c>
      <c r="D956" s="153">
        <f>D547</f>
        <v>4137432.55</v>
      </c>
    </row>
    <row r="957" spans="3:4" ht="12" customHeight="1" hidden="1">
      <c r="C957" s="2" t="s">
        <v>885</v>
      </c>
      <c r="D957" s="153">
        <f>D485</f>
        <v>2975000</v>
      </c>
    </row>
    <row r="958" spans="3:4" ht="15" customHeight="1" hidden="1">
      <c r="C958" s="2" t="s">
        <v>886</v>
      </c>
      <c r="D958" s="153">
        <f>D415</f>
        <v>37062200</v>
      </c>
    </row>
    <row r="959" spans="3:4" ht="15" customHeight="1" hidden="1">
      <c r="C959" s="2" t="s">
        <v>887</v>
      </c>
      <c r="D959" s="153">
        <f>D390</f>
        <v>976.4</v>
      </c>
    </row>
    <row r="960" spans="3:4" ht="12" customHeight="1" hidden="1">
      <c r="C960" s="2" t="s">
        <v>888</v>
      </c>
      <c r="D960" s="153"/>
    </row>
    <row r="961" spans="3:4" ht="8.25" customHeight="1" hidden="1">
      <c r="C961" s="2" t="s">
        <v>889</v>
      </c>
      <c r="D961" s="153">
        <f>D362</f>
        <v>582100</v>
      </c>
    </row>
    <row r="962" spans="3:5" ht="15" customHeight="1" hidden="1">
      <c r="C962" s="2" t="s">
        <v>890</v>
      </c>
      <c r="D962" s="51">
        <f>D338</f>
        <v>1317912</v>
      </c>
      <c r="E962" s="154">
        <f>D236-D962</f>
        <v>45333412</v>
      </c>
    </row>
    <row r="963" spans="3:5" ht="13.5" customHeight="1" hidden="1">
      <c r="C963" s="2" t="s">
        <v>891</v>
      </c>
      <c r="D963" s="153">
        <f>D55+D57+D62+D82+D84+D90+D94+D99+D116+D145+D148+D161+D187+D128</f>
        <v>279616885.53</v>
      </c>
      <c r="E963" s="4">
        <f>D52-D963</f>
        <v>64446727</v>
      </c>
    </row>
    <row r="964" spans="3:4" ht="16.5" customHeight="1" hidden="1">
      <c r="C964" s="2" t="s">
        <v>892</v>
      </c>
      <c r="D964" s="153">
        <f>SUM(D950:D963)</f>
        <v>398971019.03</v>
      </c>
    </row>
    <row r="965" ht="8.25" customHeight="1" hidden="1">
      <c r="D965" s="153"/>
    </row>
    <row r="966" ht="13.5" customHeight="1" hidden="1">
      <c r="D966" s="153">
        <f>D950+D951+D952+D953+D955+D956+D957+D958+D959+D961+D962+D963</f>
        <v>398971019.03</v>
      </c>
    </row>
    <row r="967" ht="18" customHeight="1" hidden="1">
      <c r="D967" s="153">
        <f>D966-D949</f>
        <v>-1747402.5200000405</v>
      </c>
    </row>
    <row r="968" ht="16.5" customHeight="1" hidden="1">
      <c r="D968" s="153">
        <f>D950+D951+D953+D955+D956+D957+D958+D959+D961+D963+D962</f>
        <v>398971019.03</v>
      </c>
    </row>
    <row r="969" ht="16.5" customHeight="1" hidden="1">
      <c r="D969" s="153">
        <f>D968-D966</f>
        <v>0</v>
      </c>
    </row>
    <row r="970" ht="18.75" customHeight="1" hidden="1">
      <c r="D970" s="153">
        <f>D968-D949</f>
        <v>-1747402.5200000405</v>
      </c>
    </row>
    <row r="971" ht="18.75" customHeight="1" hidden="1"/>
    <row r="972" spans="3:4" ht="14.25" customHeight="1" hidden="1">
      <c r="C972" s="2" t="s">
        <v>893</v>
      </c>
      <c r="D972" s="150">
        <f>D916+D614+D620</f>
        <v>2413713.0300000003</v>
      </c>
    </row>
    <row r="973" spans="3:4" ht="21.75" customHeight="1" hidden="1">
      <c r="C973" s="2" t="s">
        <v>894</v>
      </c>
      <c r="D973" s="3">
        <f>D905+D161</f>
        <v>8539372.2</v>
      </c>
    </row>
    <row r="974" spans="3:4" ht="15" customHeight="1" hidden="1">
      <c r="C974" s="2" t="s">
        <v>895</v>
      </c>
      <c r="D974" s="150">
        <f>D362+D338+D560+D566+D600</f>
        <v>16009597.5</v>
      </c>
    </row>
    <row r="975" ht="15" customHeight="1" hidden="1">
      <c r="D975" s="150">
        <f>E974-D974</f>
        <v>-16009597.5</v>
      </c>
    </row>
    <row r="976" spans="3:14" ht="22.5" customHeight="1" hidden="1">
      <c r="C976" s="155" t="s">
        <v>875</v>
      </c>
      <c r="D976" s="156" t="s">
        <v>896</v>
      </c>
      <c r="L976" s="157"/>
      <c r="M976" s="157"/>
      <c r="N976" s="77">
        <v>656433121.55</v>
      </c>
    </row>
    <row r="977" spans="3:15" ht="15" customHeight="1">
      <c r="C977" s="155"/>
      <c r="E977" s="156"/>
      <c r="F977" s="156"/>
      <c r="J977" s="157"/>
      <c r="K977" s="157"/>
      <c r="L977" s="157"/>
      <c r="M977" s="157"/>
      <c r="N977" s="157"/>
      <c r="O977" s="157"/>
    </row>
    <row r="978" ht="10.5" customHeight="1"/>
    <row r="979" ht="12" customHeight="1"/>
    <row r="980" ht="13.5" customHeight="1"/>
    <row r="982" ht="17.25" customHeight="1"/>
    <row r="983" ht="25.5" customHeight="1"/>
    <row r="984" ht="16.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</sheetData>
  <sheetProtection selectLockedCells="1" selectUnlockedCells="1"/>
  <mergeCells count="2">
    <mergeCell ref="A6:D6"/>
    <mergeCell ref="A927:C927"/>
  </mergeCells>
  <printOptions/>
  <pageMargins left="1.1020833333333333" right="0.5118055555555555" top="0.7479166666666667" bottom="0.747916666666666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2021-02-04T03:45:38Z</cp:lastPrinted>
  <dcterms:created xsi:type="dcterms:W3CDTF">1996-10-08T23:32:33Z</dcterms:created>
  <dcterms:modified xsi:type="dcterms:W3CDTF">2021-02-24T06:16:51Z</dcterms:modified>
  <cp:category/>
  <cp:version/>
  <cp:contentType/>
  <cp:contentStatus/>
  <cp:revision>216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закону.xls</vt:lpwstr>
  </property>
</Properties>
</file>