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ума\Desktop\2021\проекты\19.02.2021\19.02.2021 РЕШЕНИЯ\норм\№ 125 изм в бюдж 119\"/>
    </mc:Choice>
  </mc:AlternateContent>
  <xr:revisionPtr revIDLastSave="0" documentId="13_ncr:1_{FFA94706-EB67-475F-BE4B-8D78BE47821A}" xr6:coauthVersionLast="46" xr6:coauthVersionMax="46" xr10:uidLastSave="{00000000-0000-0000-0000-000000000000}"/>
  <bookViews>
    <workbookView xWindow="-120" yWindow="-120" windowWidth="24240" windowHeight="13140" tabRatio="986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168" i="1" l="1"/>
  <c r="T168" i="1"/>
  <c r="O166" i="1"/>
  <c r="M166" i="1"/>
  <c r="L166" i="1"/>
  <c r="K165" i="1"/>
  <c r="K164" i="1" s="1"/>
  <c r="K163" i="1" s="1"/>
  <c r="O164" i="1"/>
  <c r="O163" i="1" s="1"/>
  <c r="M164" i="1"/>
  <c r="M163" i="1" s="1"/>
  <c r="J164" i="1"/>
  <c r="I164" i="1"/>
  <c r="H164" i="1"/>
  <c r="G164" i="1"/>
  <c r="F164" i="1"/>
  <c r="E164" i="1"/>
  <c r="E163" i="1" s="1"/>
  <c r="D164" i="1"/>
  <c r="D163" i="1" s="1"/>
  <c r="J163" i="1"/>
  <c r="I163" i="1"/>
  <c r="H163" i="1"/>
  <c r="G163" i="1"/>
  <c r="F163" i="1"/>
  <c r="X162" i="1"/>
  <c r="U162" i="1"/>
  <c r="X161" i="1"/>
  <c r="U161" i="1"/>
  <c r="X160" i="1"/>
  <c r="W160" i="1"/>
  <c r="W159" i="1" s="1"/>
  <c r="W157" i="1" s="1"/>
  <c r="W131" i="1" s="1"/>
  <c r="W130" i="1" s="1"/>
  <c r="V160" i="1"/>
  <c r="T160" i="1"/>
  <c r="S160" i="1"/>
  <c r="R160" i="1"/>
  <c r="Q160" i="1"/>
  <c r="U160" i="1" s="1"/>
  <c r="K160" i="1"/>
  <c r="G160" i="1"/>
  <c r="V159" i="1"/>
  <c r="X159" i="1" s="1"/>
  <c r="T159" i="1"/>
  <c r="T157" i="1" s="1"/>
  <c r="S159" i="1"/>
  <c r="R159" i="1"/>
  <c r="R157" i="1" s="1"/>
  <c r="Q159" i="1"/>
  <c r="Q157" i="1" s="1"/>
  <c r="U157" i="1" s="1"/>
  <c r="D159" i="1"/>
  <c r="K159" i="1" s="1"/>
  <c r="M159" i="1" s="1"/>
  <c r="O159" i="1" s="1"/>
  <c r="X158" i="1"/>
  <c r="U158" i="1"/>
  <c r="K158" i="1"/>
  <c r="G158" i="1"/>
  <c r="V157" i="1"/>
  <c r="X157" i="1" s="1"/>
  <c r="S157" i="1"/>
  <c r="O157" i="1"/>
  <c r="M157" i="1"/>
  <c r="J157" i="1"/>
  <c r="I157" i="1"/>
  <c r="H157" i="1"/>
  <c r="F157" i="1"/>
  <c r="E157" i="1"/>
  <c r="X156" i="1"/>
  <c r="U156" i="1"/>
  <c r="K156" i="1"/>
  <c r="K155" i="1" s="1"/>
  <c r="G156" i="1"/>
  <c r="G155" i="1" s="1"/>
  <c r="G147" i="1" s="1"/>
  <c r="W155" i="1"/>
  <c r="X155" i="1" s="1"/>
  <c r="V155" i="1"/>
  <c r="T155" i="1"/>
  <c r="S155" i="1"/>
  <c r="S147" i="1" s="1"/>
  <c r="R155" i="1"/>
  <c r="Q155" i="1"/>
  <c r="Q147" i="1" s="1"/>
  <c r="U147" i="1" s="1"/>
  <c r="O155" i="1"/>
  <c r="M155" i="1"/>
  <c r="M147" i="1" s="1"/>
  <c r="J155" i="1"/>
  <c r="I155" i="1"/>
  <c r="H155" i="1"/>
  <c r="F155" i="1"/>
  <c r="F147" i="1" s="1"/>
  <c r="E155" i="1"/>
  <c r="D155" i="1"/>
  <c r="D147" i="1" s="1"/>
  <c r="X154" i="1"/>
  <c r="U154" i="1"/>
  <c r="K154" i="1"/>
  <c r="K153" i="1"/>
  <c r="G153" i="1"/>
  <c r="X152" i="1"/>
  <c r="U152" i="1"/>
  <c r="K152" i="1"/>
  <c r="X151" i="1"/>
  <c r="U151" i="1"/>
  <c r="K151" i="1"/>
  <c r="X150" i="1"/>
  <c r="U150" i="1"/>
  <c r="X149" i="1"/>
  <c r="U149" i="1"/>
  <c r="X148" i="1"/>
  <c r="W148" i="1"/>
  <c r="V148" i="1"/>
  <c r="T148" i="1"/>
  <c r="S148" i="1"/>
  <c r="R148" i="1"/>
  <c r="Q148" i="1"/>
  <c r="U148" i="1" s="1"/>
  <c r="K148" i="1"/>
  <c r="G148" i="1"/>
  <c r="V147" i="1"/>
  <c r="X147" i="1" s="1"/>
  <c r="R147" i="1"/>
  <c r="O147" i="1"/>
  <c r="L147" i="1"/>
  <c r="J147" i="1"/>
  <c r="I147" i="1"/>
  <c r="H147" i="1"/>
  <c r="E147" i="1"/>
  <c r="X146" i="1"/>
  <c r="U146" i="1"/>
  <c r="X145" i="1"/>
  <c r="U145" i="1"/>
  <c r="O145" i="1"/>
  <c r="O144" i="1" s="1"/>
  <c r="O136" i="1" s="1"/>
  <c r="O171" i="1" s="1"/>
  <c r="K145" i="1"/>
  <c r="G145" i="1"/>
  <c r="V144" i="1"/>
  <c r="X144" i="1" s="1"/>
  <c r="U144" i="1"/>
  <c r="T144" i="1"/>
  <c r="S144" i="1"/>
  <c r="S136" i="1" s="1"/>
  <c r="R144" i="1"/>
  <c r="Q144" i="1"/>
  <c r="Q136" i="1" s="1"/>
  <c r="P144" i="1"/>
  <c r="N144" i="1"/>
  <c r="M144" i="1"/>
  <c r="M136" i="1" s="1"/>
  <c r="L144" i="1"/>
  <c r="K144" i="1"/>
  <c r="K136" i="1" s="1"/>
  <c r="J144" i="1"/>
  <c r="G144" i="1"/>
  <c r="D144" i="1"/>
  <c r="D136" i="1" s="1"/>
  <c r="K142" i="1"/>
  <c r="G142" i="1"/>
  <c r="O141" i="1"/>
  <c r="M141" i="1"/>
  <c r="G141" i="1"/>
  <c r="G136" i="1" s="1"/>
  <c r="X140" i="1"/>
  <c r="U140" i="1"/>
  <c r="G140" i="1"/>
  <c r="X139" i="1"/>
  <c r="U139" i="1"/>
  <c r="X138" i="1"/>
  <c r="U138" i="1"/>
  <c r="X137" i="1"/>
  <c r="U137" i="1"/>
  <c r="X136" i="1"/>
  <c r="W136" i="1"/>
  <c r="V136" i="1"/>
  <c r="T136" i="1"/>
  <c r="T131" i="1" s="1"/>
  <c r="T130" i="1" s="1"/>
  <c r="R136" i="1"/>
  <c r="R171" i="1" s="1"/>
  <c r="P136" i="1"/>
  <c r="P171" i="1" s="1"/>
  <c r="N136" i="1"/>
  <c r="N171" i="1" s="1"/>
  <c r="L136" i="1"/>
  <c r="L131" i="1" s="1"/>
  <c r="L130" i="1" s="1"/>
  <c r="L169" i="1" s="1"/>
  <c r="J136" i="1"/>
  <c r="F136" i="1"/>
  <c r="F131" i="1" s="1"/>
  <c r="E136" i="1"/>
  <c r="K135" i="1"/>
  <c r="G135" i="1"/>
  <c r="M134" i="1"/>
  <c r="M132" i="1" s="1"/>
  <c r="K134" i="1"/>
  <c r="G134" i="1"/>
  <c r="X133" i="1"/>
  <c r="U133" i="1"/>
  <c r="K133" i="1"/>
  <c r="G133" i="1"/>
  <c r="G132" i="1" s="1"/>
  <c r="V132" i="1"/>
  <c r="V131" i="1" s="1"/>
  <c r="U132" i="1"/>
  <c r="S132" i="1"/>
  <c r="S131" i="1" s="1"/>
  <c r="S130" i="1" s="1"/>
  <c r="S169" i="1" s="1"/>
  <c r="R132" i="1"/>
  <c r="R131" i="1" s="1"/>
  <c r="R130" i="1" s="1"/>
  <c r="Q132" i="1"/>
  <c r="K132" i="1"/>
  <c r="J132" i="1"/>
  <c r="J131" i="1" s="1"/>
  <c r="J130" i="1" s="1"/>
  <c r="I132" i="1"/>
  <c r="H132" i="1"/>
  <c r="H131" i="1" s="1"/>
  <c r="F132" i="1"/>
  <c r="E132" i="1"/>
  <c r="D132" i="1"/>
  <c r="P131" i="1"/>
  <c r="P130" i="1" s="1"/>
  <c r="P169" i="1" s="1"/>
  <c r="N131" i="1"/>
  <c r="I131" i="1"/>
  <c r="E131" i="1"/>
  <c r="N130" i="1"/>
  <c r="N169" i="1" s="1"/>
  <c r="U128" i="1"/>
  <c r="X127" i="1"/>
  <c r="V127" i="1"/>
  <c r="S127" i="1"/>
  <c r="R127" i="1"/>
  <c r="Q127" i="1"/>
  <c r="U127" i="1" s="1"/>
  <c r="O127" i="1"/>
  <c r="M127" i="1"/>
  <c r="U126" i="1"/>
  <c r="X125" i="1"/>
  <c r="V125" i="1"/>
  <c r="U125" i="1"/>
  <c r="S125" i="1"/>
  <c r="R125" i="1"/>
  <c r="Q125" i="1"/>
  <c r="O125" i="1"/>
  <c r="M125" i="1"/>
  <c r="O124" i="1"/>
  <c r="M124" i="1"/>
  <c r="G124" i="1"/>
  <c r="M123" i="1"/>
  <c r="O123" i="1" s="1"/>
  <c r="G123" i="1"/>
  <c r="M122" i="1"/>
  <c r="O122" i="1" s="1"/>
  <c r="G122" i="1"/>
  <c r="M121" i="1"/>
  <c r="O121" i="1" s="1"/>
  <c r="G121" i="1"/>
  <c r="U120" i="1"/>
  <c r="K120" i="1"/>
  <c r="K119" i="1" s="1"/>
  <c r="G120" i="1"/>
  <c r="X119" i="1"/>
  <c r="V119" i="1"/>
  <c r="S119" i="1"/>
  <c r="R119" i="1"/>
  <c r="Q119" i="1"/>
  <c r="U119" i="1" s="1"/>
  <c r="O119" i="1"/>
  <c r="M119" i="1"/>
  <c r="J119" i="1"/>
  <c r="J92" i="1" s="1"/>
  <c r="I119" i="1"/>
  <c r="H119" i="1"/>
  <c r="H92" i="1" s="1"/>
  <c r="G119" i="1"/>
  <c r="F119" i="1"/>
  <c r="E119" i="1"/>
  <c r="D119" i="1"/>
  <c r="K118" i="1"/>
  <c r="K117" i="1"/>
  <c r="M117" i="1" s="1"/>
  <c r="O117" i="1" s="1"/>
  <c r="G117" i="1"/>
  <c r="U115" i="1"/>
  <c r="X114" i="1"/>
  <c r="V114" i="1"/>
  <c r="S114" i="1"/>
  <c r="R114" i="1"/>
  <c r="Q114" i="1"/>
  <c r="U114" i="1" s="1"/>
  <c r="O114" i="1"/>
  <c r="M114" i="1"/>
  <c r="U113" i="1"/>
  <c r="X112" i="1"/>
  <c r="V112" i="1"/>
  <c r="U112" i="1"/>
  <c r="S112" i="1"/>
  <c r="R112" i="1"/>
  <c r="R92" i="1" s="1"/>
  <c r="Q112" i="1"/>
  <c r="U111" i="1"/>
  <c r="X110" i="1"/>
  <c r="V110" i="1"/>
  <c r="S110" i="1"/>
  <c r="S92" i="1" s="1"/>
  <c r="R110" i="1"/>
  <c r="Q110" i="1"/>
  <c r="U110" i="1" s="1"/>
  <c r="U109" i="1"/>
  <c r="X108" i="1"/>
  <c r="V108" i="1"/>
  <c r="S108" i="1"/>
  <c r="R108" i="1"/>
  <c r="Q108" i="1"/>
  <c r="U108" i="1" s="1"/>
  <c r="U107" i="1"/>
  <c r="X106" i="1"/>
  <c r="V106" i="1"/>
  <c r="S106" i="1"/>
  <c r="R106" i="1"/>
  <c r="Q106" i="1"/>
  <c r="U106" i="1" s="1"/>
  <c r="O106" i="1"/>
  <c r="M106" i="1"/>
  <c r="U105" i="1"/>
  <c r="X104" i="1"/>
  <c r="V104" i="1"/>
  <c r="S104" i="1"/>
  <c r="R104" i="1"/>
  <c r="Q104" i="1"/>
  <c r="U104" i="1" s="1"/>
  <c r="U103" i="1"/>
  <c r="X102" i="1"/>
  <c r="V102" i="1"/>
  <c r="S102" i="1"/>
  <c r="R102" i="1"/>
  <c r="Q102" i="1"/>
  <c r="U102" i="1" s="1"/>
  <c r="U101" i="1"/>
  <c r="X100" i="1"/>
  <c r="V100" i="1"/>
  <c r="U100" i="1"/>
  <c r="S100" i="1"/>
  <c r="R100" i="1"/>
  <c r="Q100" i="1"/>
  <c r="K99" i="1"/>
  <c r="G99" i="1"/>
  <c r="U98" i="1"/>
  <c r="X97" i="1"/>
  <c r="V97" i="1"/>
  <c r="V92" i="1" s="1"/>
  <c r="S97" i="1"/>
  <c r="R97" i="1"/>
  <c r="Q97" i="1"/>
  <c r="Q92" i="1" s="1"/>
  <c r="U92" i="1" s="1"/>
  <c r="O97" i="1"/>
  <c r="M97" i="1"/>
  <c r="U96" i="1"/>
  <c r="X95" i="1"/>
  <c r="X92" i="1" s="1"/>
  <c r="V95" i="1"/>
  <c r="S95" i="1"/>
  <c r="R95" i="1"/>
  <c r="Q95" i="1"/>
  <c r="U95" i="1" s="1"/>
  <c r="O95" i="1"/>
  <c r="O92" i="1" s="1"/>
  <c r="M95" i="1"/>
  <c r="M92" i="1" s="1"/>
  <c r="K94" i="1"/>
  <c r="K92" i="1" s="1"/>
  <c r="K93" i="1"/>
  <c r="I92" i="1"/>
  <c r="G92" i="1"/>
  <c r="F92" i="1"/>
  <c r="E92" i="1"/>
  <c r="D92" i="1"/>
  <c r="M91" i="1"/>
  <c r="O91" i="1" s="1"/>
  <c r="I91" i="1"/>
  <c r="G91" i="1"/>
  <c r="O90" i="1"/>
  <c r="M90" i="1"/>
  <c r="I90" i="1"/>
  <c r="G90" i="1"/>
  <c r="U89" i="1"/>
  <c r="K89" i="1"/>
  <c r="G89" i="1"/>
  <c r="G88" i="1" s="1"/>
  <c r="G87" i="1" s="1"/>
  <c r="G84" i="1" s="1"/>
  <c r="X88" i="1"/>
  <c r="V88" i="1"/>
  <c r="U88" i="1"/>
  <c r="S88" i="1"/>
  <c r="R88" i="1"/>
  <c r="Q88" i="1"/>
  <c r="O88" i="1"/>
  <c r="M88" i="1"/>
  <c r="K88" i="1"/>
  <c r="J88" i="1"/>
  <c r="I88" i="1"/>
  <c r="H88" i="1"/>
  <c r="F88" i="1"/>
  <c r="E88" i="1"/>
  <c r="D88" i="1"/>
  <c r="X87" i="1"/>
  <c r="V87" i="1"/>
  <c r="V84" i="1" s="1"/>
  <c r="U87" i="1"/>
  <c r="S87" i="1"/>
  <c r="S84" i="1" s="1"/>
  <c r="R87" i="1"/>
  <c r="Q87" i="1"/>
  <c r="O87" i="1"/>
  <c r="M87" i="1"/>
  <c r="M84" i="1" s="1"/>
  <c r="K87" i="1"/>
  <c r="J87" i="1"/>
  <c r="J84" i="1" s="1"/>
  <c r="I87" i="1"/>
  <c r="I84" i="1" s="1"/>
  <c r="H87" i="1"/>
  <c r="H84" i="1" s="1"/>
  <c r="F87" i="1"/>
  <c r="E87" i="1"/>
  <c r="D87" i="1"/>
  <c r="D84" i="1" s="1"/>
  <c r="U86" i="1"/>
  <c r="K86" i="1"/>
  <c r="K85" i="1" s="1"/>
  <c r="K84" i="1" s="1"/>
  <c r="G86" i="1"/>
  <c r="X85" i="1"/>
  <c r="V85" i="1"/>
  <c r="S85" i="1"/>
  <c r="R85" i="1"/>
  <c r="R84" i="1" s="1"/>
  <c r="Q85" i="1"/>
  <c r="U85" i="1" s="1"/>
  <c r="O85" i="1"/>
  <c r="O84" i="1" s="1"/>
  <c r="M85" i="1"/>
  <c r="J85" i="1"/>
  <c r="I85" i="1"/>
  <c r="H85" i="1"/>
  <c r="G85" i="1"/>
  <c r="F85" i="1"/>
  <c r="E85" i="1"/>
  <c r="D85" i="1"/>
  <c r="X84" i="1"/>
  <c r="Q84" i="1"/>
  <c r="U84" i="1" s="1"/>
  <c r="F84" i="1"/>
  <c r="E84" i="1"/>
  <c r="U83" i="1"/>
  <c r="K83" i="1"/>
  <c r="J83" i="1"/>
  <c r="I83" i="1"/>
  <c r="H83" i="1"/>
  <c r="H72" i="1" s="1"/>
  <c r="G83" i="1"/>
  <c r="F83" i="1"/>
  <c r="F72" i="1" s="1"/>
  <c r="E83" i="1"/>
  <c r="D83" i="1"/>
  <c r="X82" i="1"/>
  <c r="V82" i="1"/>
  <c r="S82" i="1"/>
  <c r="R82" i="1"/>
  <c r="Q82" i="1"/>
  <c r="Q79" i="1" s="1"/>
  <c r="U79" i="1" s="1"/>
  <c r="O82" i="1"/>
  <c r="O79" i="1" s="1"/>
  <c r="M82" i="1"/>
  <c r="M79" i="1" s="1"/>
  <c r="G82" i="1"/>
  <c r="U81" i="1"/>
  <c r="X80" i="1"/>
  <c r="V80" i="1"/>
  <c r="V79" i="1" s="1"/>
  <c r="S80" i="1"/>
  <c r="S79" i="1" s="1"/>
  <c r="S72" i="1" s="1"/>
  <c r="R80" i="1"/>
  <c r="Q80" i="1"/>
  <c r="U80" i="1" s="1"/>
  <c r="O80" i="1"/>
  <c r="M80" i="1"/>
  <c r="X79" i="1"/>
  <c r="R79" i="1"/>
  <c r="G79" i="1"/>
  <c r="U78" i="1"/>
  <c r="U77" i="1"/>
  <c r="U76" i="1"/>
  <c r="X75" i="1"/>
  <c r="V75" i="1"/>
  <c r="S75" i="1"/>
  <c r="R75" i="1"/>
  <c r="Q75" i="1"/>
  <c r="U75" i="1" s="1"/>
  <c r="G75" i="1"/>
  <c r="X74" i="1"/>
  <c r="X73" i="1" s="1"/>
  <c r="X72" i="1" s="1"/>
  <c r="V74" i="1"/>
  <c r="V73" i="1" s="1"/>
  <c r="V72" i="1" s="1"/>
  <c r="S74" i="1"/>
  <c r="R74" i="1"/>
  <c r="O74" i="1"/>
  <c r="O73" i="1" s="1"/>
  <c r="M74" i="1"/>
  <c r="G74" i="1"/>
  <c r="S73" i="1"/>
  <c r="R73" i="1"/>
  <c r="M73" i="1"/>
  <c r="G73" i="1"/>
  <c r="E73" i="1"/>
  <c r="D73" i="1"/>
  <c r="R72" i="1"/>
  <c r="K72" i="1"/>
  <c r="J72" i="1"/>
  <c r="I72" i="1"/>
  <c r="G72" i="1"/>
  <c r="E72" i="1"/>
  <c r="D72" i="1"/>
  <c r="M71" i="1"/>
  <c r="K71" i="1"/>
  <c r="O71" i="1" s="1"/>
  <c r="G71" i="1"/>
  <c r="K70" i="1"/>
  <c r="K66" i="1" s="1"/>
  <c r="K65" i="1" s="1"/>
  <c r="G70" i="1"/>
  <c r="U69" i="1"/>
  <c r="K69" i="1"/>
  <c r="G69" i="1"/>
  <c r="M68" i="1"/>
  <c r="M66" i="1" s="1"/>
  <c r="M65" i="1" s="1"/>
  <c r="K68" i="1"/>
  <c r="O68" i="1" s="1"/>
  <c r="O66" i="1" s="1"/>
  <c r="O65" i="1" s="1"/>
  <c r="G68" i="1"/>
  <c r="U67" i="1"/>
  <c r="K67" i="1"/>
  <c r="G67" i="1"/>
  <c r="X66" i="1"/>
  <c r="V66" i="1"/>
  <c r="U66" i="1"/>
  <c r="S66" i="1"/>
  <c r="R66" i="1"/>
  <c r="Q66" i="1"/>
  <c r="J66" i="1"/>
  <c r="I66" i="1"/>
  <c r="I65" i="1" s="1"/>
  <c r="H66" i="1"/>
  <c r="G66" i="1"/>
  <c r="G65" i="1" s="1"/>
  <c r="F66" i="1"/>
  <c r="E66" i="1"/>
  <c r="D66" i="1"/>
  <c r="X65" i="1"/>
  <c r="V65" i="1"/>
  <c r="U65" i="1"/>
  <c r="S65" i="1"/>
  <c r="R65" i="1"/>
  <c r="Q65" i="1"/>
  <c r="J65" i="1"/>
  <c r="H65" i="1"/>
  <c r="F65" i="1"/>
  <c r="E65" i="1"/>
  <c r="D65" i="1"/>
  <c r="U64" i="1"/>
  <c r="U63" i="1"/>
  <c r="K63" i="1"/>
  <c r="G63" i="1"/>
  <c r="X62" i="1"/>
  <c r="X61" i="1" s="1"/>
  <c r="V62" i="1"/>
  <c r="S62" i="1"/>
  <c r="R62" i="1"/>
  <c r="Q62" i="1"/>
  <c r="U62" i="1" s="1"/>
  <c r="O62" i="1"/>
  <c r="M62" i="1"/>
  <c r="K62" i="1"/>
  <c r="K61" i="1" s="1"/>
  <c r="J62" i="1"/>
  <c r="I62" i="1"/>
  <c r="H62" i="1"/>
  <c r="G62" i="1"/>
  <c r="F62" i="1"/>
  <c r="E62" i="1"/>
  <c r="D62" i="1"/>
  <c r="V61" i="1"/>
  <c r="S61" i="1"/>
  <c r="R61" i="1"/>
  <c r="Q61" i="1"/>
  <c r="U61" i="1" s="1"/>
  <c r="O61" i="1"/>
  <c r="M61" i="1"/>
  <c r="J61" i="1"/>
  <c r="I61" i="1"/>
  <c r="H61" i="1"/>
  <c r="G61" i="1"/>
  <c r="F61" i="1"/>
  <c r="E61" i="1"/>
  <c r="D61" i="1"/>
  <c r="U60" i="1"/>
  <c r="K60" i="1"/>
  <c r="X59" i="1"/>
  <c r="V59" i="1"/>
  <c r="S59" i="1"/>
  <c r="R59" i="1"/>
  <c r="R54" i="1" s="1"/>
  <c r="R51" i="1" s="1"/>
  <c r="Q59" i="1"/>
  <c r="U59" i="1" s="1"/>
  <c r="O59" i="1"/>
  <c r="O54" i="1" s="1"/>
  <c r="O51" i="1" s="1"/>
  <c r="M59" i="1"/>
  <c r="K59" i="1"/>
  <c r="J59" i="1"/>
  <c r="I59" i="1"/>
  <c r="H59" i="1"/>
  <c r="G59" i="1"/>
  <c r="G54" i="1" s="1"/>
  <c r="G51" i="1" s="1"/>
  <c r="F59" i="1"/>
  <c r="E59" i="1"/>
  <c r="E54" i="1" s="1"/>
  <c r="E51" i="1" s="1"/>
  <c r="D59" i="1"/>
  <c r="U58" i="1"/>
  <c r="K58" i="1"/>
  <c r="G58" i="1"/>
  <c r="X57" i="1"/>
  <c r="V57" i="1"/>
  <c r="V54" i="1" s="1"/>
  <c r="V51" i="1" s="1"/>
  <c r="S57" i="1"/>
  <c r="S54" i="1" s="1"/>
  <c r="S51" i="1" s="1"/>
  <c r="R57" i="1"/>
  <c r="Q57" i="1"/>
  <c r="U57" i="1" s="1"/>
  <c r="O57" i="1"/>
  <c r="M57" i="1"/>
  <c r="K57" i="1"/>
  <c r="J57" i="1"/>
  <c r="J54" i="1" s="1"/>
  <c r="J51" i="1" s="1"/>
  <c r="I57" i="1"/>
  <c r="H57" i="1"/>
  <c r="H54" i="1" s="1"/>
  <c r="H51" i="1" s="1"/>
  <c r="G57" i="1"/>
  <c r="F57" i="1"/>
  <c r="E57" i="1"/>
  <c r="D57" i="1"/>
  <c r="U56" i="1"/>
  <c r="K56" i="1"/>
  <c r="G56" i="1"/>
  <c r="X55" i="1"/>
  <c r="X54" i="1" s="1"/>
  <c r="X51" i="1" s="1"/>
  <c r="V55" i="1"/>
  <c r="S55" i="1"/>
  <c r="R55" i="1"/>
  <c r="Q55" i="1"/>
  <c r="U55" i="1" s="1"/>
  <c r="O55" i="1"/>
  <c r="M55" i="1"/>
  <c r="K55" i="1"/>
  <c r="J55" i="1"/>
  <c r="I55" i="1"/>
  <c r="H55" i="1"/>
  <c r="G55" i="1"/>
  <c r="F55" i="1"/>
  <c r="E55" i="1"/>
  <c r="D55" i="1"/>
  <c r="Q54" i="1"/>
  <c r="U54" i="1" s="1"/>
  <c r="M54" i="1"/>
  <c r="K54" i="1"/>
  <c r="K51" i="1" s="1"/>
  <c r="I54" i="1"/>
  <c r="F54" i="1"/>
  <c r="D54" i="1"/>
  <c r="O53" i="1"/>
  <c r="M53" i="1"/>
  <c r="G53" i="1"/>
  <c r="O52" i="1"/>
  <c r="M52" i="1"/>
  <c r="G52" i="1"/>
  <c r="U51" i="1"/>
  <c r="Q51" i="1"/>
  <c r="M51" i="1"/>
  <c r="I51" i="1"/>
  <c r="F51" i="1"/>
  <c r="D51" i="1"/>
  <c r="O50" i="1"/>
  <c r="M50" i="1"/>
  <c r="G50" i="1"/>
  <c r="O49" i="1"/>
  <c r="M49" i="1"/>
  <c r="G49" i="1"/>
  <c r="O48" i="1"/>
  <c r="M48" i="1"/>
  <c r="G48" i="1"/>
  <c r="O47" i="1"/>
  <c r="M47" i="1"/>
  <c r="G47" i="1"/>
  <c r="O46" i="1"/>
  <c r="M46" i="1"/>
  <c r="G46" i="1"/>
  <c r="O45" i="1"/>
  <c r="M45" i="1"/>
  <c r="G45" i="1"/>
  <c r="X44" i="1"/>
  <c r="R44" i="1"/>
  <c r="O44" i="1"/>
  <c r="Q44" i="1" s="1"/>
  <c r="U44" i="1" s="1"/>
  <c r="M44" i="1"/>
  <c r="V44" i="1" s="1"/>
  <c r="G44" i="1"/>
  <c r="G43" i="1"/>
  <c r="U42" i="1"/>
  <c r="K42" i="1"/>
  <c r="G42" i="1"/>
  <c r="X41" i="1"/>
  <c r="V41" i="1"/>
  <c r="U41" i="1"/>
  <c r="S41" i="1"/>
  <c r="R41" i="1"/>
  <c r="Q41" i="1"/>
  <c r="O41" i="1"/>
  <c r="M41" i="1"/>
  <c r="K41" i="1"/>
  <c r="J41" i="1"/>
  <c r="I41" i="1"/>
  <c r="H41" i="1"/>
  <c r="G41" i="1"/>
  <c r="G40" i="1" s="1"/>
  <c r="F41" i="1"/>
  <c r="E41" i="1"/>
  <c r="D41" i="1"/>
  <c r="X40" i="1"/>
  <c r="V40" i="1"/>
  <c r="U40" i="1"/>
  <c r="S40" i="1"/>
  <c r="R40" i="1"/>
  <c r="Q40" i="1"/>
  <c r="O40" i="1"/>
  <c r="M40" i="1"/>
  <c r="K40" i="1"/>
  <c r="J40" i="1"/>
  <c r="I40" i="1"/>
  <c r="H40" i="1"/>
  <c r="F40" i="1"/>
  <c r="E40" i="1"/>
  <c r="D40" i="1"/>
  <c r="U39" i="1"/>
  <c r="X38" i="1"/>
  <c r="V38" i="1"/>
  <c r="V35" i="1" s="1"/>
  <c r="V29" i="1" s="1"/>
  <c r="S38" i="1"/>
  <c r="S35" i="1" s="1"/>
  <c r="S29" i="1" s="1"/>
  <c r="R38" i="1"/>
  <c r="Q38" i="1"/>
  <c r="U38" i="1" s="1"/>
  <c r="O38" i="1"/>
  <c r="M38" i="1"/>
  <c r="U37" i="1"/>
  <c r="X36" i="1"/>
  <c r="X35" i="1" s="1"/>
  <c r="X29" i="1" s="1"/>
  <c r="V36" i="1"/>
  <c r="U36" i="1"/>
  <c r="S36" i="1"/>
  <c r="R36" i="1"/>
  <c r="Q36" i="1"/>
  <c r="U35" i="1"/>
  <c r="R35" i="1"/>
  <c r="Q35" i="1"/>
  <c r="O35" i="1"/>
  <c r="M35" i="1"/>
  <c r="U34" i="1"/>
  <c r="K34" i="1"/>
  <c r="G34" i="1"/>
  <c r="G32" i="1" s="1"/>
  <c r="G29" i="1" s="1"/>
  <c r="U33" i="1"/>
  <c r="K33" i="1"/>
  <c r="K32" i="1" s="1"/>
  <c r="K29" i="1" s="1"/>
  <c r="G33" i="1"/>
  <c r="X32" i="1"/>
  <c r="V32" i="1"/>
  <c r="S32" i="1"/>
  <c r="R32" i="1"/>
  <c r="Q32" i="1"/>
  <c r="U32" i="1" s="1"/>
  <c r="O32" i="1"/>
  <c r="O29" i="1" s="1"/>
  <c r="M32" i="1"/>
  <c r="J32" i="1"/>
  <c r="I32" i="1"/>
  <c r="H32" i="1"/>
  <c r="F32" i="1"/>
  <c r="E32" i="1"/>
  <c r="E29" i="1" s="1"/>
  <c r="D32" i="1"/>
  <c r="U31" i="1"/>
  <c r="G31" i="1"/>
  <c r="X30" i="1"/>
  <c r="V30" i="1"/>
  <c r="U30" i="1"/>
  <c r="S30" i="1"/>
  <c r="R30" i="1"/>
  <c r="R29" i="1" s="1"/>
  <c r="R9" i="1" s="1"/>
  <c r="R168" i="1" s="1"/>
  <c r="R169" i="1" s="1"/>
  <c r="Q30" i="1"/>
  <c r="O30" i="1"/>
  <c r="M30" i="1"/>
  <c r="U29" i="1"/>
  <c r="Q29" i="1"/>
  <c r="M29" i="1"/>
  <c r="J29" i="1"/>
  <c r="I29" i="1"/>
  <c r="H29" i="1"/>
  <c r="F29" i="1"/>
  <c r="D29" i="1"/>
  <c r="U28" i="1"/>
  <c r="U27" i="1"/>
  <c r="Q26" i="1"/>
  <c r="K26" i="1"/>
  <c r="G26" i="1"/>
  <c r="G24" i="1" s="1"/>
  <c r="G23" i="1" s="1"/>
  <c r="O25" i="1"/>
  <c r="G25" i="1"/>
  <c r="I25" i="1" s="1"/>
  <c r="M25" i="1" s="1"/>
  <c r="X24" i="1"/>
  <c r="V24" i="1"/>
  <c r="R24" i="1"/>
  <c r="Q24" i="1"/>
  <c r="O24" i="1"/>
  <c r="M24" i="1"/>
  <c r="K24" i="1"/>
  <c r="J24" i="1"/>
  <c r="I24" i="1"/>
  <c r="H24" i="1"/>
  <c r="F24" i="1"/>
  <c r="F23" i="1" s="1"/>
  <c r="E24" i="1"/>
  <c r="D24" i="1"/>
  <c r="X23" i="1"/>
  <c r="V23" i="1"/>
  <c r="S23" i="1"/>
  <c r="S9" i="1" s="1"/>
  <c r="R23" i="1"/>
  <c r="Q23" i="1"/>
  <c r="U23" i="1" s="1"/>
  <c r="O23" i="1"/>
  <c r="M23" i="1"/>
  <c r="K23" i="1"/>
  <c r="J23" i="1"/>
  <c r="I23" i="1"/>
  <c r="H23" i="1"/>
  <c r="H9" i="1" s="1"/>
  <c r="H168" i="1" s="1"/>
  <c r="H169" i="1" s="1"/>
  <c r="E23" i="1"/>
  <c r="D23" i="1"/>
  <c r="K22" i="1"/>
  <c r="O22" i="1" s="1"/>
  <c r="O18" i="1" s="1"/>
  <c r="O17" i="1" s="1"/>
  <c r="I22" i="1"/>
  <c r="I18" i="1" s="1"/>
  <c r="I17" i="1" s="1"/>
  <c r="I9" i="1" s="1"/>
  <c r="I168" i="1" s="1"/>
  <c r="I169" i="1" s="1"/>
  <c r="G22" i="1"/>
  <c r="U21" i="1"/>
  <c r="K21" i="1"/>
  <c r="G21" i="1"/>
  <c r="U20" i="1"/>
  <c r="K20" i="1"/>
  <c r="G20" i="1"/>
  <c r="U19" i="1"/>
  <c r="K19" i="1"/>
  <c r="G19" i="1"/>
  <c r="G18" i="1" s="1"/>
  <c r="G17" i="1" s="1"/>
  <c r="X18" i="1"/>
  <c r="V18" i="1"/>
  <c r="S18" i="1"/>
  <c r="R18" i="1"/>
  <c r="Q18" i="1"/>
  <c r="U18" i="1" s="1"/>
  <c r="K18" i="1"/>
  <c r="J18" i="1"/>
  <c r="H18" i="1"/>
  <c r="F18" i="1"/>
  <c r="F17" i="1" s="1"/>
  <c r="F9" i="1" s="1"/>
  <c r="F168" i="1" s="1"/>
  <c r="F169" i="1" s="1"/>
  <c r="E18" i="1"/>
  <c r="D18" i="1"/>
  <c r="D17" i="1" s="1"/>
  <c r="X17" i="1"/>
  <c r="V17" i="1"/>
  <c r="S17" i="1"/>
  <c r="R17" i="1"/>
  <c r="K17" i="1"/>
  <c r="J17" i="1"/>
  <c r="H17" i="1"/>
  <c r="E17" i="1"/>
  <c r="U16" i="1"/>
  <c r="K16" i="1"/>
  <c r="G16" i="1"/>
  <c r="U15" i="1"/>
  <c r="K15" i="1"/>
  <c r="G15" i="1"/>
  <c r="G11" i="1" s="1"/>
  <c r="G10" i="1" s="1"/>
  <c r="U14" i="1"/>
  <c r="K14" i="1"/>
  <c r="K11" i="1" s="1"/>
  <c r="K10" i="1" s="1"/>
  <c r="G14" i="1"/>
  <c r="U13" i="1"/>
  <c r="K13" i="1"/>
  <c r="G13" i="1"/>
  <c r="O12" i="1"/>
  <c r="M12" i="1"/>
  <c r="G12" i="1"/>
  <c r="X11" i="1"/>
  <c r="V11" i="1"/>
  <c r="S11" i="1"/>
  <c r="R11" i="1"/>
  <c r="Q11" i="1"/>
  <c r="U11" i="1" s="1"/>
  <c r="O11" i="1"/>
  <c r="O10" i="1" s="1"/>
  <c r="M11" i="1"/>
  <c r="J11" i="1"/>
  <c r="I11" i="1"/>
  <c r="H11" i="1"/>
  <c r="F11" i="1"/>
  <c r="E11" i="1"/>
  <c r="D11" i="1"/>
  <c r="X10" i="1"/>
  <c r="V10" i="1"/>
  <c r="S10" i="1"/>
  <c r="R10" i="1"/>
  <c r="Q10" i="1"/>
  <c r="U10" i="1" s="1"/>
  <c r="M10" i="1"/>
  <c r="J10" i="1"/>
  <c r="I10" i="1"/>
  <c r="H10" i="1"/>
  <c r="F10" i="1"/>
  <c r="E10" i="1"/>
  <c r="E9" i="1" s="1"/>
  <c r="E168" i="1" s="1"/>
  <c r="E169" i="1" s="1"/>
  <c r="D10" i="1"/>
  <c r="G9" i="1" l="1"/>
  <c r="G168" i="1" s="1"/>
  <c r="M72" i="1"/>
  <c r="M131" i="1"/>
  <c r="M130" i="1" s="1"/>
  <c r="M171" i="1"/>
  <c r="K147" i="1"/>
  <c r="K131" i="1" s="1"/>
  <c r="K130" i="1" s="1"/>
  <c r="J9" i="1"/>
  <c r="J168" i="1" s="1"/>
  <c r="J169" i="1" s="1"/>
  <c r="O9" i="1"/>
  <c r="O168" i="1" s="1"/>
  <c r="O169" i="1" s="1"/>
  <c r="V9" i="1"/>
  <c r="Q131" i="1"/>
  <c r="U136" i="1"/>
  <c r="O72" i="1"/>
  <c r="K157" i="1"/>
  <c r="T169" i="1"/>
  <c r="V130" i="1"/>
  <c r="X130" i="1" s="1"/>
  <c r="X131" i="1"/>
  <c r="K9" i="1"/>
  <c r="K168" i="1" s="1"/>
  <c r="D9" i="1"/>
  <c r="D168" i="1" s="1"/>
  <c r="W169" i="1"/>
  <c r="X132" i="1"/>
  <c r="O134" i="1"/>
  <c r="O132" i="1" s="1"/>
  <c r="O131" i="1" s="1"/>
  <c r="O130" i="1" s="1"/>
  <c r="Q74" i="1"/>
  <c r="U82" i="1"/>
  <c r="G159" i="1"/>
  <c r="G157" i="1" s="1"/>
  <c r="G131" i="1" s="1"/>
  <c r="U159" i="1"/>
  <c r="M22" i="1"/>
  <c r="M18" i="1" s="1"/>
  <c r="M17" i="1" s="1"/>
  <c r="M9" i="1" s="1"/>
  <c r="M168" i="1" s="1"/>
  <c r="M169" i="1" s="1"/>
  <c r="U155" i="1"/>
  <c r="D157" i="1"/>
  <c r="D131" i="1" s="1"/>
  <c r="D130" i="1" s="1"/>
  <c r="Q17" i="1"/>
  <c r="U97" i="1"/>
  <c r="U17" i="1" l="1"/>
  <c r="D169" i="1"/>
  <c r="U131" i="1"/>
  <c r="Q130" i="1"/>
  <c r="U130" i="1" s="1"/>
  <c r="U74" i="1"/>
  <c r="Q73" i="1"/>
  <c r="K169" i="1"/>
  <c r="X9" i="1"/>
  <c r="V168" i="1"/>
  <c r="G169" i="1"/>
  <c r="Q72" i="1" l="1"/>
  <c r="U73" i="1"/>
  <c r="X168" i="1"/>
  <c r="V169" i="1"/>
  <c r="X169" i="1" s="1"/>
  <c r="U72" i="1" l="1"/>
  <c r="Q9" i="1"/>
  <c r="Q168" i="1" l="1"/>
  <c r="U9" i="1"/>
  <c r="U168" i="1" l="1"/>
  <c r="Q169" i="1"/>
  <c r="U1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60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04"/>
          </rPr>
          <t xml:space="preserve">Финуправление:
</t>
        </r>
      </text>
    </comment>
    <comment ref="V60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204"/>
          </rPr>
          <t xml:space="preserve">Финуправление:
</t>
        </r>
      </text>
    </comment>
    <comment ref="X60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204"/>
          </rPr>
          <t xml:space="preserve">Финуправление:
</t>
        </r>
      </text>
    </comment>
  </commentList>
</comments>
</file>

<file path=xl/sharedStrings.xml><?xml version="1.0" encoding="utf-8"?>
<sst xmlns="http://schemas.openxmlformats.org/spreadsheetml/2006/main" count="352" uniqueCount="316">
  <si>
    <t>Приложение 2</t>
  </si>
  <si>
    <t>Приложение 3</t>
  </si>
  <si>
    <t>к решению Земского Собрания</t>
  </si>
  <si>
    <t>к решению Думы Гайнского муниципального округа</t>
  </si>
  <si>
    <t xml:space="preserve">от                  № </t>
  </si>
  <si>
    <t xml:space="preserve">                                                   Доходы районного бюджета на 2012 год                                                                         </t>
  </si>
  <si>
    <t>Распределение налоговых и неналоговых доходов бюджета Гайнского муниципального округа по группам, подгруппам, статьям классификации доходов бюджетов, безвозмездных поступлений по группам, подгруппам, статьям, подстатьям классификации доходов бюджетов                                      на 2022-2023 годы</t>
  </si>
  <si>
    <t>Код</t>
  </si>
  <si>
    <t>Наименование</t>
  </si>
  <si>
    <t>Сумма поступлений, руб.</t>
  </si>
  <si>
    <t>Сумма, рублей</t>
  </si>
  <si>
    <t>Изменения</t>
  </si>
  <si>
    <t>Уточненный план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</si>
  <si>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</si>
  <si>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</si>
  <si>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</si>
  <si>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</si>
  <si>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</si>
  <si>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</si>
  <si>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</si>
  <si>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 от долевого участия в деятельности организаций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</si>
  <si>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</si>
  <si>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</si>
  <si>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</si>
  <si>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</si>
  <si>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</si>
  <si>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</si>
  <si>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</si>
  <si>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</si>
  <si>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</si>
  <si>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</si>
  <si>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</si>
  <si>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</si>
  <si>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</si>
  <si>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</si>
  <si>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</si>
  <si>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</si>
  <si>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</si>
  <si>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</si>
  <si>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</si>
  <si>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</si>
  <si>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</si>
  <si>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1  05 02000 02 0000 110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</si>
  <si>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</si>
  <si>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</si>
  <si>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</si>
  <si>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1 05 02010 02 0000 110</t>
  </si>
  <si>
    <t>1 05 04060 02 0000 110</t>
  </si>
  <si>
    <t>Налог, взимаемый в связи с применением патентной системы налогообложения, зачисляемый в бюджеты мунициальных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</si>
  <si>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</si>
  <si>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</si>
  <si>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</si>
  <si>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</si>
  <si>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</si>
  <si>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</si>
  <si>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</si>
  <si>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</si>
  <si>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</si>
  <si>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</si>
  <si>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</si>
  <si>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</si>
  <si>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</si>
  <si>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</si>
  <si>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</si>
  <si>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</si>
  <si>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</si>
  <si>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</si>
  <si>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106 06040 00 0000 110</t>
  </si>
  <si>
    <t>Земельный налог с физических лиц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</si>
  <si>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</si>
  <si>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</si>
  <si>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</si>
  <si>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</si>
  <si>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</si>
  <si>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</si>
  <si>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</si>
  <si>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</si>
  <si>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</si>
  <si>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</si>
  <si>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1 09 00000 00 0000 000</t>
  </si>
  <si>
    <t>ЗАДОЛЖЕННОСТЬ И ПЕРЕРАСЧЕТЫ ПО ОТМЕНЕННЫМ НАЛОГАМ, СБОРАМ И ИНЫМ ОБЯЗАТЕЛЬНЫМ ПЛАТЕЖАМ</t>
  </si>
  <si>
    <t>1  09 04000 00 0000 110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</si>
  <si>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</si>
  <si>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</si>
  <si>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</si>
  <si>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1 09 06020 02 0000 110</t>
  </si>
  <si>
    <t>Сбор на нужды образовательных учреждений, взимаемый с юридических лиц</t>
  </si>
  <si>
    <t>1 09 07000 00 0000 110</t>
  </si>
  <si>
    <t>Прочие налоги и сборы (по отмененным местным налогам и сборам)</t>
  </si>
  <si>
    <t>1 09 07030 05 0000 110</t>
  </si>
  <si>
    <t>Целевые сборы с граждан и предприятий, учреждений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</si>
  <si>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</si>
  <si>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</si>
  <si>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</si>
  <si>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</si>
  <si>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1  11 03000 00 0000 120</t>
  </si>
  <si>
    <t>Проценты, полученные от предоставления бюджетных кредитов внутри страны</t>
  </si>
  <si>
    <t>1  11 03050 05 0000 120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</si>
  <si>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</si>
  <si>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</si>
  <si>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</si>
  <si>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</si>
  <si>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</si>
  <si>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</si>
  <si>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</si>
  <si>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</si>
  <si>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</si>
  <si>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1 11 05034 14 0000 120</t>
  </si>
  <si>
    <t>Доходы от сдачи в аренду имущества, находящегося в оперативном управлении  органов управления муниципальных округов 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</si>
  <si>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</si>
  <si>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</si>
  <si>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</si>
  <si>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</si>
  <si>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</si>
  <si>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</si>
  <si>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</si>
  <si>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</si>
  <si>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</si>
  <si>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</si>
  <si>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</si>
  <si>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</si>
  <si>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048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</si>
  <si>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</si>
  <si>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</si>
  <si>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</si>
  <si>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</si>
  <si>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</si>
  <si>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</si>
  <si>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</si>
  <si>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</si>
  <si>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</si>
  <si>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 лата за выбросы загрязняющих веществ в водные объекты</t>
  </si>
  <si>
    <t>1 12 01041 01 0000 120</t>
  </si>
  <si>
    <t>Плата за размещение отходов производства</t>
  </si>
  <si>
    <t>112 01050 01 0000 120</t>
  </si>
  <si>
    <t>Плата за иные виды негативного воздействия на окружающую среду</t>
  </si>
  <si>
    <t>1 13 00000 00 0000 000</t>
  </si>
  <si>
    <t>ДОХОДЫ ОТ ОКАЗАНИЯ ПЛАТНЫХ УСЛУГ И КОМПЕНСАЦИИ ЗАТРАТ ГОСУДАРСТВА</t>
  </si>
  <si>
    <t>1 13 01000 00 0000 130</t>
  </si>
  <si>
    <t xml:space="preserve"> Доходы от оказания платных услуг (работ) </t>
  </si>
  <si>
    <t>1 13 01990 00 0000 130</t>
  </si>
  <si>
    <t>Прочие доходы от оказания платных услуг (работ)</t>
  </si>
  <si>
    <t>1 13 01994 14 0000 130</t>
  </si>
  <si>
    <t>Прочие доходы от оказания платных услуг (работ) получателями средств бюджетов муниципальных округов</t>
  </si>
  <si>
    <t>1 13 01994 14 0001 130</t>
  </si>
  <si>
    <t>1 13 01994 14 0002 130</t>
  </si>
  <si>
    <t>1 13 01994 14 0003 130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</si>
  <si>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</si>
  <si>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</si>
  <si>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</si>
  <si>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</si>
  <si>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</si>
  <si>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</si>
  <si>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1 13 02990 00 0000 130</t>
  </si>
  <si>
    <t>Прочие доходы от компенсации затрат государства</t>
  </si>
  <si>
    <t>1 13 02994 14 0000 130</t>
  </si>
  <si>
    <t>Прочие доходы от компенсации затрат бюджетов муниципальных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</si>
  <si>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</si>
  <si>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</si>
  <si>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</si>
  <si>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</si>
  <si>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1 14 02043 14 0000 410</t>
  </si>
  <si>
    <t>Доходы от реализации иного имущества, находящегося в собственности муниципальных)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</si>
  <si>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</si>
  <si>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</si>
  <si>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</si>
  <si>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</si>
  <si>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</si>
  <si>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</si>
  <si>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</si>
  <si>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</si>
  <si>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</si>
  <si>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</si>
  <si>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</si>
  <si>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</si>
  <si>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</si>
  <si>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</t>
  </si>
  <si>
    <t>1 16 25030 01 0000 140</t>
  </si>
  <si>
    <t>Денежные взыскания (штрафы) за нарушение законодательства РФ об охране и использовании животного мира</t>
  </si>
  <si>
    <t>1 16 01050 01 0000 140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</si>
  <si>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</t>
  </si>
  <si>
    <t>1 16 01054 01 0000 140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</si>
  <si>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</si>
  <si>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1 16 01060 01 0000 140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</si>
  <si>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</si>
  <si>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</si>
  <si>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</si>
  <si>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1 16 01064 01 0000 140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</si>
  <si>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</si>
  <si>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</si>
  <si>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</si>
  <si>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</si>
  <si>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</si>
  <si>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</si>
  <si>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</si>
  <si>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</si>
  <si>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</si>
  <si>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</si>
  <si>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</si>
  <si>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</si>
  <si>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</si>
  <si>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</si>
  <si>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</si>
  <si>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</si>
  <si>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</si>
  <si>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</si>
  <si>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</si>
  <si>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</si>
  <si>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</si>
  <si>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</si>
  <si>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</si>
  <si>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</si>
  <si>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</si>
  <si>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</si>
  <si>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</si>
  <si>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</si>
  <si>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</si>
  <si>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</si>
  <si>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</si>
  <si>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</si>
  <si>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</si>
  <si>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</si>
  <si>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</si>
  <si>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1 16 43000 01 0000 140</t>
  </si>
  <si>
    <t>Денежные взыскания (штрафы) за нарушение  законодательства РФ об административных правонарушениях, предусмотренные статьей 20.25 Кодекса РФ об административных правонарушениях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</si>
  <si>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</si>
  <si>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</si>
  <si>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обязательсв перед государственным (муниципальным0 органом, казенным учреждением, Центральным банком Российской Федерации, государственной корпорацией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</si>
  <si>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</si>
  <si>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</si>
  <si>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1 17 00000 00 0000 000</t>
  </si>
  <si>
    <t>ПРОЧИЕ НЕНАЛОГОВЫЕ ДОХОДЫ.</t>
  </si>
  <si>
    <t>1 17 01050 05 0000 180</t>
  </si>
  <si>
    <t>Невыясненные поступления, зачисляемые в бюджеты муниципальных районов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</si>
  <si>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</si>
  <si>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</si>
  <si>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</si>
  <si>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</si>
  <si>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</si>
  <si>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бюджеты бюджетной системы РФ,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</si>
  <si>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</si>
  <si>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</si>
  <si>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</si>
  <si>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</si>
  <si>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</si>
  <si>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</si>
  <si>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ПРОЧИЕ НЕНАЛОГОВЫЕ ДОХОДЫ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</si>
  <si>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</si>
  <si>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</si>
  <si>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</si>
  <si>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</si>
  <si>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2  02 10000 00 0000  150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</si>
  <si>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</si>
  <si>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</si>
  <si>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</si>
  <si>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</si>
  <si>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</si>
  <si>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2 02 19999 04 0000 150</t>
  </si>
  <si>
    <t>Прочие дотации бюджетам городских (муниципальных) округов</t>
  </si>
  <si>
    <t>2 02 20000 00 0000 150</t>
  </si>
  <si>
    <t>Субсидии бюджетам бюджетной системы Российской Федерации (межбюджетные субсидии)</t>
  </si>
  <si>
    <t>2 02 20077 14 0000 150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</si>
  <si>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</si>
  <si>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2 02 25497 14 0000 150</t>
  </si>
  <si>
    <t xml:space="preserve">Субсидии бюджетам муниципальных округов на реализацию мероприятий по обеспечению жильем молодых семей 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</si>
  <si>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</si>
  <si>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</si>
  <si>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</si>
  <si>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</si>
  <si>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</si>
  <si>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</si>
  <si>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2 02 25497 05 0000 150</t>
  </si>
  <si>
    <t xml:space="preserve">Субсидии бюджетам муниципальных районов на реализацию мероприятий по обеспечению жильем молодых семей </t>
  </si>
  <si>
    <t xml:space="preserve"> 2 02 25519 05 0000 150</t>
  </si>
  <si>
    <t>Субсидия бюджетам муниципальных районов на поддержку отрасли культуры</t>
  </si>
  <si>
    <t>2 02 29999 00 0000 150</t>
  </si>
  <si>
    <t xml:space="preserve">Прочие субсидии </t>
  </si>
  <si>
    <t>2 02 29999 14 0000 150</t>
  </si>
  <si>
    <t>Прочие субсидии бюджетам муниципальных округов</t>
  </si>
  <si>
    <t>2 02 30000 00 0000 150</t>
  </si>
  <si>
    <t xml:space="preserve">Субвенции бюджетам бюджетной системы Российской Федерации 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</si>
  <si>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</si>
  <si>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</si>
  <si>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</si>
  <si>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</si>
  <si>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</si>
  <si>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федералных судов общей юрисдикции в Российской Федерации</t>
  </si>
  <si>
    <t>2 02 35543 14 0000 150</t>
  </si>
  <si>
    <t>Субвенции бюджетам муниципальных округов на содействие достижению целевых показателей региональных программ развития агропромышленного комплекса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</si>
  <si>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</si>
  <si>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</si>
  <si>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2 02 39999 00 0000 150</t>
  </si>
  <si>
    <t>Прочие субвенции</t>
  </si>
  <si>
    <t>2 02 39999 14 0000 150</t>
  </si>
  <si>
    <t>Прочие субвенции бюджетам муниципальных округов</t>
  </si>
  <si>
    <t>2 02 40000 00 0000 150</t>
  </si>
  <si>
    <t>Иные межбюджетные трансферты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</si>
  <si>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</si>
  <si>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</si>
  <si>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2 02 49999 00 0000 150</t>
  </si>
  <si>
    <t xml:space="preserve">Прочие межбюджетные трансферты, передаваемые </t>
  </si>
  <si>
    <t>2 02 49999 14 0000 150</t>
  </si>
  <si>
    <t>Прочие межбюджетные трансферты, передаваемые бюджетам муниципальных округов</t>
  </si>
  <si>
    <t>2 07 00000 00 0000 000</t>
  </si>
  <si>
    <t>Прочие безвозмездные поступления</t>
  </si>
  <si>
    <t>2 07 05000 05 0000 150</t>
  </si>
  <si>
    <t>Прочие безвозмездные  поступления в бюджеты муниципальных районов</t>
  </si>
  <si>
    <t>2 07 04020 14 0000 150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</si>
  <si>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</si>
  <si>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</si>
  <si>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</si>
  <si>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</si>
  <si>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</si>
  <si>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Собственные доходы. </t>
  </si>
  <si>
    <t>Всего доходов</t>
  </si>
  <si>
    <t>от 19.02.2021 №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</si>
</sst>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9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FFFF99"/>
        <bgColor rgb="FFEDEDED"/>
      </patternFill>
    </fill>
    <fill>
      <patternFill patternType="solid">
        <fgColor rgb="FFCFE7F5"/>
        <bgColor rgb="FFEDEDED"/>
      </patternFill>
    </fill>
    <fill>
      <patternFill patternType="solid">
        <fgColor rgb="FFEDEDED"/>
        <bgColor rgb="FFCFE7F5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2" fillId="0" borderId="0" xfId="0" applyNumberFormat="1" applyFo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/>
    <xf numFmtId="0" fontId="5" fillId="2" borderId="0" xfId="0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0" fillId="4" borderId="1" xfId="0" applyFill="1" applyBorder="1"/>
    <xf numFmtId="0" fontId="2" fillId="4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3" xfId="0" applyNumberFormat="1" applyFont="1" applyBorder="1"/>
    <xf numFmtId="0" fontId="0" fillId="0" borderId="1" xfId="0" applyBorder="1"/>
    <xf numFmtId="4" fontId="3" fillId="0" borderId="4" xfId="0" applyNumberFormat="1" applyFont="1" applyBorder="1"/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4" fontId="2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2" fillId="0" borderId="1" xfId="0" applyFont="1" applyBorder="1"/>
    <xf numFmtId="4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7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" fontId="1" fillId="0" borderId="0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4" fontId="8" fillId="0" borderId="1" xfId="0" applyNumberFormat="1" applyFont="1" applyBorder="1"/>
    <xf numFmtId="4" fontId="8" fillId="0" borderId="3" xfId="0" applyNumberFormat="1" applyFont="1" applyBorder="1"/>
    <xf numFmtId="4" fontId="8" fillId="0" borderId="4" xfId="0" applyNumberFormat="1" applyFont="1" applyBorder="1"/>
    <xf numFmtId="4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2" fillId="0" borderId="0" xfId="0" applyFont="1" applyAlignment="1">
      <alignment horizontal="center" vertical="center"/>
    </xf>
    <xf numFmtId="4" fontId="0" fillId="0" borderId="1" xfId="0" applyNumberFormat="1" applyBorder="1"/>
    <xf numFmtId="0" fontId="3" fillId="0" borderId="1" xfId="0" applyFont="1" applyBorder="1"/>
    <xf numFmtId="4" fontId="3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4" fontId="9" fillId="0" borderId="1" xfId="0" applyNumberFormat="1" applyFont="1" applyBorder="1"/>
    <xf numFmtId="0" fontId="3" fillId="0" borderId="1" xfId="0" applyFont="1" applyBorder="1" applyAlignment="1">
      <alignment horizontal="justify" vertical="center" wrapText="1"/>
    </xf>
    <xf numFmtId="0" fontId="10" fillId="0" borderId="1" xfId="0" applyFont="1" applyBorder="1"/>
    <xf numFmtId="4" fontId="10" fillId="0" borderId="1" xfId="0" applyNumberFormat="1" applyFont="1" applyBorder="1"/>
    <xf numFmtId="2" fontId="0" fillId="0" borderId="5" xfId="0" applyNumberFormat="1" applyBorder="1"/>
    <xf numFmtId="2" fontId="10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top" wrapText="1"/>
    </xf>
    <xf numFmtId="0" fontId="0" fillId="0" borderId="4" xfId="0" applyFont="1" applyBorder="1"/>
    <xf numFmtId="0" fontId="2" fillId="0" borderId="1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Border="1"/>
    <xf numFmtId="2" fontId="0" fillId="0" borderId="1" xfId="0" applyNumberFormat="1" applyBorder="1"/>
    <xf numFmtId="2" fontId="0" fillId="0" borderId="0" xfId="0" applyNumberFormat="1"/>
    <xf numFmtId="2" fontId="5" fillId="0" borderId="1" xfId="0" applyNumberFormat="1" applyFont="1" applyBorder="1"/>
    <xf numFmtId="0" fontId="2" fillId="5" borderId="1" xfId="0" applyFont="1" applyFill="1" applyBorder="1" applyAlignment="1">
      <alignment horizontal="justify" wrapText="1"/>
    </xf>
    <xf numFmtId="0" fontId="0" fillId="0" borderId="1" xfId="0" applyFont="1" applyBorder="1"/>
    <xf numFmtId="4" fontId="2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/>
    <xf numFmtId="4" fontId="3" fillId="0" borderId="0" xfId="0" applyNumberFormat="1" applyFont="1" applyBorder="1"/>
    <xf numFmtId="4" fontId="0" fillId="0" borderId="0" xfId="0" applyNumberFormat="1"/>
    <xf numFmtId="4" fontId="0" fillId="0" borderId="0" xfId="0" applyNumberFormat="1" applyBorder="1"/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291960</xdr:colOff>
      <xdr:row>27</xdr:row>
      <xdr:rowOff>16200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1178720" cy="10179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245520</xdr:colOff>
      <xdr:row>20</xdr:row>
      <xdr:rowOff>720720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2904200" cy="95216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646200</xdr:colOff>
      <xdr:row>20</xdr:row>
      <xdr:rowOff>559440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9685080" cy="9360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397800</xdr:colOff>
      <xdr:row>26</xdr:row>
      <xdr:rowOff>27000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11284560" cy="9942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397800</xdr:colOff>
      <xdr:row>26</xdr:row>
      <xdr:rowOff>27000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11284560" cy="99424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713520</xdr:colOff>
      <xdr:row>20</xdr:row>
      <xdr:rowOff>723240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975240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713520</xdr:colOff>
      <xdr:row>20</xdr:row>
      <xdr:rowOff>723240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975240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713520</xdr:colOff>
      <xdr:row>20</xdr:row>
      <xdr:rowOff>723240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0"/>
          <a:ext cx="975240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152400</xdr:colOff>
      <xdr:row>20</xdr:row>
      <xdr:rowOff>723900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152400</xdr:colOff>
      <xdr:row>20</xdr:row>
      <xdr:rowOff>723900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152400</xdr:colOff>
      <xdr:row>20</xdr:row>
      <xdr:rowOff>723900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71"/>
  <sheetViews>
    <sheetView tabSelected="1" zoomScaleNormal="100" workbookViewId="0">
      <selection activeCell="C56" sqref="C56"/>
    </sheetView>
  </sheetViews>
  <sheetFormatPr defaultRowHeight="12.75" x14ac:dyDescent="0.2"/>
  <cols>
    <col min="1" max="1" width="3.7109375" style="8"/>
    <col min="2" max="2" width="19.140625" style="8"/>
    <col min="3" max="3" width="50" style="8"/>
    <col min="4" max="5" width="0" style="8" hidden="1"/>
    <col min="6" max="6" width="0" style="9" hidden="1"/>
    <col min="7" max="9" width="0" style="8" hidden="1"/>
    <col min="10" max="10" width="0" style="10" hidden="1"/>
    <col min="11" max="11" width="0" style="11" hidden="1"/>
    <col min="12" max="12" width="0" style="10" hidden="1"/>
    <col min="13" max="16" width="0" style="8" hidden="1"/>
    <col min="17" max="17" width="13.42578125" style="8"/>
    <col min="18" max="19" width="0" style="8" hidden="1"/>
    <col min="20" max="20" width="13.28515625" style="8"/>
    <col min="21" max="22" width="14.28515625" style="8"/>
    <col min="23" max="23" width="12.42578125" style="8"/>
    <col min="24" max="24" width="13.7109375" style="8"/>
    <col min="25" max="25" width="11.28515625" style="8"/>
    <col min="26" max="26" width="13.7109375" style="8"/>
    <col min="27" max="27" width="12.28515625" style="8"/>
    <col min="28" max="1025" width="7.28515625" style="8"/>
  </cols>
  <sheetData>
    <row r="1" spans="1:27" x14ac:dyDescent="0.2">
      <c r="A1"/>
      <c r="B1"/>
      <c r="C1" s="12"/>
      <c r="D1" s="12"/>
      <c r="E1" s="7"/>
      <c r="F1" s="7"/>
      <c r="G1" s="12" t="s">
        <v>0</v>
      </c>
      <c r="H1" s="13"/>
      <c r="I1" s="8" t="s">
        <v>0</v>
      </c>
      <c r="J1"/>
      <c r="K1"/>
      <c r="L1" s="14"/>
      <c r="M1" s="6" t="s">
        <v>1</v>
      </c>
      <c r="N1" s="6"/>
      <c r="O1" s="6"/>
      <c r="P1" s="6"/>
      <c r="Q1" s="6"/>
      <c r="R1" s="6"/>
      <c r="S1" s="6"/>
      <c r="T1" s="6"/>
      <c r="U1" s="6"/>
      <c r="V1" s="6"/>
      <c r="W1"/>
      <c r="X1"/>
      <c r="Z1"/>
      <c r="AA1"/>
    </row>
    <row r="2" spans="1:27" ht="30.75" customHeight="1" x14ac:dyDescent="0.2">
      <c r="A2"/>
      <c r="B2"/>
      <c r="C2" s="5"/>
      <c r="D2" s="5"/>
      <c r="E2" s="5"/>
      <c r="F2" s="5"/>
      <c r="G2" s="4" t="s">
        <v>2</v>
      </c>
      <c r="H2" s="4"/>
      <c r="I2" s="4"/>
      <c r="J2"/>
      <c r="K2"/>
      <c r="L2" s="5" t="s">
        <v>3</v>
      </c>
      <c r="M2" s="5"/>
      <c r="N2" s="5"/>
      <c r="O2" s="5"/>
      <c r="P2" s="5"/>
      <c r="Q2" s="5"/>
      <c r="R2" s="5"/>
      <c r="S2" s="5"/>
      <c r="T2" s="5"/>
      <c r="U2" s="5"/>
      <c r="V2" s="5"/>
      <c r="W2"/>
      <c r="X2"/>
      <c r="Z2"/>
      <c r="AA2"/>
    </row>
    <row r="3" spans="1:27" ht="13.5" customHeight="1" x14ac:dyDescent="0.2">
      <c r="A3"/>
      <c r="B3"/>
      <c r="C3" s="12"/>
      <c r="D3" s="12"/>
      <c r="E3" s="7"/>
      <c r="F3" s="7"/>
      <c r="G3" s="12" t="s">
        <v>4</v>
      </c>
      <c r="H3" s="13"/>
      <c r="I3" s="8" t="s">
        <v>4</v>
      </c>
      <c r="J3"/>
      <c r="K3"/>
      <c r="L3" s="14"/>
      <c r="M3" s="15"/>
      <c r="N3" s="15"/>
      <c r="O3" s="15"/>
      <c r="P3" s="15"/>
      <c r="Q3" s="15"/>
      <c r="R3" s="15"/>
      <c r="S3" s="15"/>
      <c r="T3" s="15"/>
      <c r="U3" s="102" t="s">
        <v>315</v>
      </c>
      <c r="V3" s="102"/>
      <c r="W3"/>
      <c r="X3"/>
      <c r="Z3"/>
      <c r="AA3"/>
    </row>
    <row r="4" spans="1:27" ht="68.25" customHeight="1" x14ac:dyDescent="0.2">
      <c r="A4" s="16" t="s">
        <v>5</v>
      </c>
      <c r="B4" s="3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/>
      <c r="X4"/>
      <c r="Z4"/>
      <c r="AA4"/>
    </row>
    <row r="5" spans="1:27" ht="6.75" hidden="1" customHeight="1" x14ac:dyDescent="0.2">
      <c r="A5"/>
      <c r="B5"/>
      <c r="C5"/>
      <c r="D5" s="17"/>
      <c r="E5" s="13"/>
      <c r="F5" s="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Z5"/>
      <c r="AA5"/>
    </row>
    <row r="6" spans="1:27" ht="21" customHeight="1" x14ac:dyDescent="0.2">
      <c r="A6" s="2" t="s">
        <v>7</v>
      </c>
      <c r="B6" s="2"/>
      <c r="C6" s="2" t="s">
        <v>8</v>
      </c>
      <c r="D6" s="17"/>
      <c r="E6" s="13"/>
      <c r="F6" s="18"/>
      <c r="G6"/>
      <c r="H6"/>
      <c r="I6"/>
      <c r="J6"/>
      <c r="K6"/>
      <c r="L6"/>
      <c r="M6"/>
      <c r="N6"/>
      <c r="O6"/>
      <c r="P6"/>
      <c r="Q6" s="1" t="s">
        <v>9</v>
      </c>
      <c r="R6" s="1"/>
      <c r="S6" s="1"/>
      <c r="T6" s="1"/>
      <c r="U6" s="1"/>
      <c r="V6" s="1"/>
      <c r="W6" s="1"/>
      <c r="X6" s="1"/>
      <c r="Z6"/>
      <c r="AA6"/>
    </row>
    <row r="7" spans="1:27" ht="19.5" customHeight="1" x14ac:dyDescent="0.2">
      <c r="A7" s="2"/>
      <c r="B7" s="2"/>
      <c r="C7" s="2"/>
      <c r="D7" s="20" t="s">
        <v>10</v>
      </c>
      <c r="E7" s="21" t="s">
        <v>11</v>
      </c>
      <c r="F7" s="22" t="s">
        <v>11</v>
      </c>
      <c r="G7" s="20" t="s">
        <v>10</v>
      </c>
      <c r="H7" s="21"/>
      <c r="I7" s="23"/>
      <c r="J7" s="24" t="s">
        <v>11</v>
      </c>
      <c r="K7" s="25" t="s">
        <v>10</v>
      </c>
      <c r="L7" s="22" t="s">
        <v>11</v>
      </c>
      <c r="M7" s="19">
        <v>2021</v>
      </c>
      <c r="N7" s="19" t="s">
        <v>11</v>
      </c>
      <c r="O7" s="19">
        <v>2021</v>
      </c>
      <c r="P7" s="26" t="s">
        <v>11</v>
      </c>
      <c r="Q7" s="19">
        <v>2022</v>
      </c>
      <c r="R7" s="27">
        <v>2022</v>
      </c>
      <c r="S7" s="19" t="s">
        <v>11</v>
      </c>
      <c r="T7" s="19" t="s">
        <v>11</v>
      </c>
      <c r="U7" s="19" t="s">
        <v>12</v>
      </c>
      <c r="V7" s="27">
        <v>2023</v>
      </c>
      <c r="W7" s="19" t="s">
        <v>11</v>
      </c>
      <c r="X7" s="19" t="s">
        <v>12</v>
      </c>
      <c r="Z7"/>
      <c r="AA7"/>
    </row>
    <row r="8" spans="1:27" ht="10.5" customHeight="1" x14ac:dyDescent="0.2">
      <c r="A8" s="20"/>
      <c r="B8" s="28">
        <v>1</v>
      </c>
      <c r="C8" s="28">
        <v>2</v>
      </c>
      <c r="D8" s="20"/>
      <c r="E8" s="21"/>
      <c r="F8" s="22"/>
      <c r="G8" s="20"/>
      <c r="H8" s="21"/>
      <c r="I8" s="23"/>
      <c r="J8" s="24"/>
      <c r="K8" s="25"/>
      <c r="L8" s="22"/>
      <c r="M8" s="19"/>
      <c r="N8" s="19"/>
      <c r="O8" s="19"/>
      <c r="P8" s="26"/>
      <c r="Q8" s="29">
        <v>3</v>
      </c>
      <c r="R8" s="30"/>
      <c r="S8" s="31"/>
      <c r="T8" s="31">
        <v>4</v>
      </c>
      <c r="U8" s="31">
        <v>5</v>
      </c>
      <c r="V8" s="32">
        <v>1</v>
      </c>
      <c r="W8" s="33">
        <v>2</v>
      </c>
      <c r="X8" s="34">
        <v>3</v>
      </c>
      <c r="Z8"/>
      <c r="AA8"/>
    </row>
    <row r="9" spans="1:27" ht="14.25" customHeight="1" x14ac:dyDescent="0.2">
      <c r="A9" s="20"/>
      <c r="B9" s="20" t="s">
        <v>13</v>
      </c>
      <c r="C9" s="35" t="s">
        <v>14</v>
      </c>
      <c r="D9" s="36" t="e">
        <f t="shared" ref="D9:K9" si="0">D10+D17+D23+D29+D40+D44+D51+D65+D72+D84+D92</f>
        <v>#REF!</v>
      </c>
      <c r="E9" s="36" t="e">
        <f t="shared" si="0"/>
        <v>#REF!</v>
      </c>
      <c r="F9" s="36" t="e">
        <f t="shared" si="0"/>
        <v>#REF!</v>
      </c>
      <c r="G9" s="36" t="e">
        <f t="shared" si="0"/>
        <v>#REF!</v>
      </c>
      <c r="H9" s="36" t="e">
        <f t="shared" si="0"/>
        <v>#REF!</v>
      </c>
      <c r="I9" s="36" t="e">
        <f t="shared" si="0"/>
        <v>#REF!</v>
      </c>
      <c r="J9" s="37" t="e">
        <f t="shared" si="0"/>
        <v>#REF!</v>
      </c>
      <c r="K9" s="38" t="e">
        <f t="shared" si="0"/>
        <v>#REF!</v>
      </c>
      <c r="L9" s="39"/>
      <c r="M9" s="40">
        <f>M10+M17+M23+M29+M40+M51+M65+M72+M84+M92</f>
        <v>76451400</v>
      </c>
      <c r="N9" s="40"/>
      <c r="O9" s="40">
        <f>O10+O17+O23+O29+O40+O51+O65+O72+O84+O92</f>
        <v>76451400</v>
      </c>
      <c r="P9" s="40"/>
      <c r="Q9" s="40">
        <f>Q10+Q17+Q23+Q29+Q40+Q44+Q51+Q65+Q72+Q84+Q92</f>
        <v>74079600</v>
      </c>
      <c r="R9" s="40">
        <f>R10+R17+R23+R29+R40+R44+R51+R65+R72+R84+R92</f>
        <v>73322700</v>
      </c>
      <c r="S9" s="40">
        <f>S10+S17+S23+S29+S40+S44+S51+S65+S72+S84+S92</f>
        <v>0</v>
      </c>
      <c r="T9" s="40"/>
      <c r="U9" s="40">
        <f>Q9+T9</f>
        <v>74079600</v>
      </c>
      <c r="V9" s="41">
        <f>V10+V17+V23+V29+V40+V51+V65+V72+V84+V92</f>
        <v>76221600</v>
      </c>
      <c r="W9" s="42"/>
      <c r="X9" s="43">
        <f>V9+W9</f>
        <v>76221600</v>
      </c>
      <c r="Z9"/>
      <c r="AA9"/>
    </row>
    <row r="10" spans="1:27" ht="12.75" customHeight="1" x14ac:dyDescent="0.2">
      <c r="A10" s="20">
        <v>182</v>
      </c>
      <c r="B10" s="20" t="s">
        <v>15</v>
      </c>
      <c r="C10" s="35" t="s">
        <v>16</v>
      </c>
      <c r="D10" s="36">
        <f t="shared" ref="D10:K10" si="1">D11</f>
        <v>24341000</v>
      </c>
      <c r="E10" s="36">
        <f t="shared" si="1"/>
        <v>-5000</v>
      </c>
      <c r="F10" s="36">
        <f t="shared" si="1"/>
        <v>0</v>
      </c>
      <c r="G10" s="36">
        <f t="shared" si="1"/>
        <v>24341000</v>
      </c>
      <c r="H10" s="36">
        <f t="shared" si="1"/>
        <v>0</v>
      </c>
      <c r="I10" s="36">
        <f t="shared" si="1"/>
        <v>0</v>
      </c>
      <c r="J10" s="37">
        <f t="shared" si="1"/>
        <v>0</v>
      </c>
      <c r="K10" s="38">
        <f t="shared" si="1"/>
        <v>24341000</v>
      </c>
      <c r="L10" s="39"/>
      <c r="M10" s="40">
        <f>M11</f>
        <v>34500000</v>
      </c>
      <c r="N10" s="40"/>
      <c r="O10" s="40">
        <f>O11</f>
        <v>34500000</v>
      </c>
      <c r="P10" s="40"/>
      <c r="Q10" s="40">
        <f>Q11</f>
        <v>30526700</v>
      </c>
      <c r="R10" s="40">
        <f>R11</f>
        <v>36000000</v>
      </c>
      <c r="S10" s="40">
        <f>S11</f>
        <v>0</v>
      </c>
      <c r="T10" s="40"/>
      <c r="U10" s="40">
        <f>Q10+T10</f>
        <v>30526700</v>
      </c>
      <c r="V10" s="41">
        <f>V11</f>
        <v>32144600</v>
      </c>
      <c r="W10" s="42"/>
      <c r="X10" s="43">
        <f>V10+W10</f>
        <v>32144600</v>
      </c>
      <c r="Z10"/>
      <c r="AA10"/>
    </row>
    <row r="11" spans="1:27" ht="14.25" customHeight="1" x14ac:dyDescent="0.2">
      <c r="A11" s="44">
        <v>182</v>
      </c>
      <c r="B11" s="44" t="s">
        <v>17</v>
      </c>
      <c r="C11" s="45" t="s">
        <v>18</v>
      </c>
      <c r="D11" s="46">
        <f t="shared" ref="D11:K11" si="2">D13+D14+D15+D16</f>
        <v>24341000</v>
      </c>
      <c r="E11" s="46">
        <f t="shared" si="2"/>
        <v>-5000</v>
      </c>
      <c r="F11" s="46">
        <f t="shared" si="2"/>
        <v>0</v>
      </c>
      <c r="G11" s="46">
        <f t="shared" si="2"/>
        <v>24341000</v>
      </c>
      <c r="H11" s="46">
        <f t="shared" si="2"/>
        <v>0</v>
      </c>
      <c r="I11" s="46">
        <f t="shared" si="2"/>
        <v>0</v>
      </c>
      <c r="J11" s="47">
        <f t="shared" si="2"/>
        <v>0</v>
      </c>
      <c r="K11" s="48">
        <f t="shared" si="2"/>
        <v>24341000</v>
      </c>
      <c r="L11" s="39"/>
      <c r="M11" s="49">
        <f>M13+M14+M15+M16</f>
        <v>34500000</v>
      </c>
      <c r="N11" s="49"/>
      <c r="O11" s="49">
        <f>O13+O14+O15+O16</f>
        <v>34500000</v>
      </c>
      <c r="P11" s="49"/>
      <c r="Q11" s="49">
        <f>Q13+Q14+Q15+Q16</f>
        <v>30526700</v>
      </c>
      <c r="R11" s="40">
        <f>R13+R14+R15+R16</f>
        <v>36000000</v>
      </c>
      <c r="S11" s="40">
        <f>S13+S14+S15+S16</f>
        <v>0</v>
      </c>
      <c r="T11" s="40"/>
      <c r="U11" s="40">
        <f>Q11+T11</f>
        <v>30526700</v>
      </c>
      <c r="V11" s="50">
        <f>V13+V14+V15+V16</f>
        <v>32144600</v>
      </c>
      <c r="W11" s="42"/>
      <c r="X11" s="51">
        <f>X13+X14+X15+X16</f>
        <v>32144600</v>
      </c>
      <c r="Z11"/>
      <c r="AA11"/>
    </row>
    <row r="12" spans="1:27" ht="0.75" hidden="1" customHeight="1" x14ac:dyDescent="0.2">
      <c r="A12" s="44">
        <v>182</v>
      </c>
      <c r="B12" s="44" t="s">
        <v>19</v>
      </c>
      <c r="C12" s="45" t="s">
        <v>20</v>
      </c>
      <c r="D12" s="46"/>
      <c r="E12" s="52"/>
      <c r="F12" s="39"/>
      <c r="G12" s="49">
        <f>D12+F12</f>
        <v>0</v>
      </c>
      <c r="H12" s="39"/>
      <c r="I12" s="49"/>
      <c r="J12" s="53"/>
      <c r="K12" s="54"/>
      <c r="L12" s="39"/>
      <c r="M12" s="49">
        <f>I12+J12</f>
        <v>0</v>
      </c>
      <c r="N12" s="49"/>
      <c r="O12" s="49">
        <f>K12+L12</f>
        <v>0</v>
      </c>
      <c r="P12" s="49"/>
      <c r="Q12" s="49"/>
      <c r="R12" s="42"/>
      <c r="S12" s="49"/>
      <c r="T12" s="49"/>
      <c r="U12" s="49"/>
      <c r="V12" s="55"/>
      <c r="W12" s="42"/>
      <c r="X12" s="56"/>
      <c r="Z12"/>
      <c r="AA12"/>
    </row>
    <row r="13" spans="1:27" ht="66.75" customHeight="1" x14ac:dyDescent="0.2">
      <c r="A13" s="44">
        <v>182</v>
      </c>
      <c r="B13" s="44" t="s">
        <v>19</v>
      </c>
      <c r="C13" s="45" t="s">
        <v>21</v>
      </c>
      <c r="D13" s="46">
        <v>24200000</v>
      </c>
      <c r="E13" s="52"/>
      <c r="F13" s="39"/>
      <c r="G13" s="49">
        <f>D13+F13</f>
        <v>24200000</v>
      </c>
      <c r="H13" s="39"/>
      <c r="I13" s="49"/>
      <c r="J13" s="53"/>
      <c r="K13" s="57">
        <f>D13+J13</f>
        <v>24200000</v>
      </c>
      <c r="L13" s="39"/>
      <c r="M13" s="49">
        <v>34175000</v>
      </c>
      <c r="N13" s="49"/>
      <c r="O13" s="49">
        <v>34175000</v>
      </c>
      <c r="P13" s="49"/>
      <c r="Q13" s="49">
        <v>30251700</v>
      </c>
      <c r="R13" s="49">
        <v>35660000</v>
      </c>
      <c r="S13" s="40"/>
      <c r="T13" s="40"/>
      <c r="U13" s="40">
        <f t="shared" ref="U13:U21" si="3">Q13+T13</f>
        <v>30251700</v>
      </c>
      <c r="V13" s="50">
        <v>31869600</v>
      </c>
      <c r="W13" s="42"/>
      <c r="X13" s="51">
        <v>31869600</v>
      </c>
      <c r="Z13"/>
      <c r="AA13"/>
    </row>
    <row r="14" spans="1:27" ht="88.5" customHeight="1" x14ac:dyDescent="0.2">
      <c r="A14" s="44">
        <v>182</v>
      </c>
      <c r="B14" s="44" t="s">
        <v>22</v>
      </c>
      <c r="C14" s="45" t="s">
        <v>23</v>
      </c>
      <c r="D14" s="46">
        <v>36000</v>
      </c>
      <c r="E14" s="58">
        <v>-5000</v>
      </c>
      <c r="F14" s="39"/>
      <c r="G14" s="49">
        <f>D14+F14</f>
        <v>36000</v>
      </c>
      <c r="H14" s="39"/>
      <c r="I14" s="49"/>
      <c r="J14" s="53"/>
      <c r="K14" s="57">
        <f>D14+J14</f>
        <v>36000</v>
      </c>
      <c r="L14" s="39"/>
      <c r="M14" s="49">
        <v>110000</v>
      </c>
      <c r="N14" s="49"/>
      <c r="O14" s="49">
        <v>110000</v>
      </c>
      <c r="P14" s="49"/>
      <c r="Q14" s="49">
        <v>150000</v>
      </c>
      <c r="R14" s="49">
        <v>115000</v>
      </c>
      <c r="S14" s="40"/>
      <c r="T14" s="40"/>
      <c r="U14" s="40">
        <f t="shared" si="3"/>
        <v>150000</v>
      </c>
      <c r="V14" s="50">
        <v>150000</v>
      </c>
      <c r="W14" s="42"/>
      <c r="X14" s="51">
        <v>150000</v>
      </c>
      <c r="Z14"/>
      <c r="AA14"/>
    </row>
    <row r="15" spans="1:27" ht="39" customHeight="1" x14ac:dyDescent="0.2">
      <c r="A15" s="44">
        <v>182</v>
      </c>
      <c r="B15" s="44" t="s">
        <v>24</v>
      </c>
      <c r="C15" s="45" t="s">
        <v>25</v>
      </c>
      <c r="D15" s="46">
        <v>100000</v>
      </c>
      <c r="E15" s="58"/>
      <c r="F15" s="39"/>
      <c r="G15" s="49">
        <f>D15+F15</f>
        <v>100000</v>
      </c>
      <c r="H15" s="39"/>
      <c r="I15" s="49"/>
      <c r="J15" s="53"/>
      <c r="K15" s="57">
        <f>D15+J15</f>
        <v>100000</v>
      </c>
      <c r="L15" s="39"/>
      <c r="M15" s="49">
        <v>170000</v>
      </c>
      <c r="N15" s="49"/>
      <c r="O15" s="49">
        <v>170000</v>
      </c>
      <c r="P15" s="49"/>
      <c r="Q15" s="49">
        <v>100000</v>
      </c>
      <c r="R15" s="49">
        <v>175000</v>
      </c>
      <c r="S15" s="40"/>
      <c r="T15" s="40"/>
      <c r="U15" s="40">
        <f t="shared" si="3"/>
        <v>100000</v>
      </c>
      <c r="V15" s="50">
        <v>100000</v>
      </c>
      <c r="W15" s="42"/>
      <c r="X15" s="51">
        <v>100000</v>
      </c>
      <c r="Z15"/>
      <c r="AA15"/>
    </row>
    <row r="16" spans="1:27" ht="75.75" customHeight="1" x14ac:dyDescent="0.2">
      <c r="A16" s="44">
        <v>182</v>
      </c>
      <c r="B16" s="44" t="s">
        <v>26</v>
      </c>
      <c r="C16" s="45" t="s">
        <v>27</v>
      </c>
      <c r="D16" s="46">
        <v>5000</v>
      </c>
      <c r="E16" s="58"/>
      <c r="F16" s="39"/>
      <c r="G16" s="49">
        <f>D16+F16</f>
        <v>5000</v>
      </c>
      <c r="H16" s="39"/>
      <c r="I16" s="49"/>
      <c r="J16" s="53"/>
      <c r="K16" s="57">
        <f>D16+J16</f>
        <v>5000</v>
      </c>
      <c r="L16" s="39"/>
      <c r="M16" s="49">
        <v>45000</v>
      </c>
      <c r="N16" s="49"/>
      <c r="O16" s="49">
        <v>45000</v>
      </c>
      <c r="P16" s="49"/>
      <c r="Q16" s="49">
        <v>25000</v>
      </c>
      <c r="R16" s="49">
        <v>50000</v>
      </c>
      <c r="S16" s="40"/>
      <c r="T16" s="40"/>
      <c r="U16" s="40">
        <f t="shared" si="3"/>
        <v>25000</v>
      </c>
      <c r="V16" s="50">
        <v>25000</v>
      </c>
      <c r="W16" s="42"/>
      <c r="X16" s="51">
        <v>25000</v>
      </c>
      <c r="Z16"/>
      <c r="AA16"/>
    </row>
    <row r="17" spans="1:27" ht="36.75" customHeight="1" x14ac:dyDescent="0.2">
      <c r="A17" s="44">
        <v>100</v>
      </c>
      <c r="B17" s="20" t="s">
        <v>28</v>
      </c>
      <c r="C17" s="59" t="s">
        <v>29</v>
      </c>
      <c r="D17" s="36">
        <f t="shared" ref="D17:K17" si="4">D18</f>
        <v>8750000</v>
      </c>
      <c r="E17" s="36">
        <f t="shared" si="4"/>
        <v>5000</v>
      </c>
      <c r="F17" s="36">
        <f t="shared" si="4"/>
        <v>0</v>
      </c>
      <c r="G17" s="36">
        <f t="shared" si="4"/>
        <v>8750000</v>
      </c>
      <c r="H17" s="36">
        <f t="shared" si="4"/>
        <v>0</v>
      </c>
      <c r="I17" s="36">
        <f t="shared" si="4"/>
        <v>0</v>
      </c>
      <c r="J17" s="37">
        <f t="shared" si="4"/>
        <v>0</v>
      </c>
      <c r="K17" s="38">
        <f t="shared" si="4"/>
        <v>8750000</v>
      </c>
      <c r="L17" s="39"/>
      <c r="M17" s="40">
        <f>M18</f>
        <v>15696300</v>
      </c>
      <c r="N17" s="40"/>
      <c r="O17" s="40">
        <f>O18</f>
        <v>15696300</v>
      </c>
      <c r="P17" s="40"/>
      <c r="Q17" s="40">
        <f>Q18</f>
        <v>16900000</v>
      </c>
      <c r="R17" s="40">
        <f>R18</f>
        <v>16311500</v>
      </c>
      <c r="S17" s="40">
        <f>S18</f>
        <v>0</v>
      </c>
      <c r="T17" s="40"/>
      <c r="U17" s="40">
        <f t="shared" si="3"/>
        <v>16900000</v>
      </c>
      <c r="V17" s="41">
        <f>V18</f>
        <v>17040000</v>
      </c>
      <c r="W17" s="42"/>
      <c r="X17" s="43">
        <f>X18</f>
        <v>17040000</v>
      </c>
      <c r="Z17"/>
      <c r="AA17"/>
    </row>
    <row r="18" spans="1:27" ht="27" customHeight="1" x14ac:dyDescent="0.2">
      <c r="A18" s="44">
        <v>100</v>
      </c>
      <c r="B18" s="20" t="s">
        <v>30</v>
      </c>
      <c r="C18" s="59" t="s">
        <v>31</v>
      </c>
      <c r="D18" s="36">
        <f t="shared" ref="D18:K18" si="5">D19+D20+D21+D22</f>
        <v>8750000</v>
      </c>
      <c r="E18" s="36">
        <f t="shared" si="5"/>
        <v>5000</v>
      </c>
      <c r="F18" s="36">
        <f t="shared" si="5"/>
        <v>0</v>
      </c>
      <c r="G18" s="36">
        <f t="shared" si="5"/>
        <v>8750000</v>
      </c>
      <c r="H18" s="36">
        <f t="shared" si="5"/>
        <v>0</v>
      </c>
      <c r="I18" s="36">
        <f t="shared" si="5"/>
        <v>0</v>
      </c>
      <c r="J18" s="37">
        <f t="shared" si="5"/>
        <v>0</v>
      </c>
      <c r="K18" s="38">
        <f t="shared" si="5"/>
        <v>8750000</v>
      </c>
      <c r="L18" s="39"/>
      <c r="M18" s="40">
        <f>M19+M20+M21+M22</f>
        <v>15696300</v>
      </c>
      <c r="N18" s="40"/>
      <c r="O18" s="40">
        <f>O19+O20+O21+O22</f>
        <v>15696300</v>
      </c>
      <c r="P18" s="40"/>
      <c r="Q18" s="40">
        <f>Q19+Q20+Q21+Q22</f>
        <v>16900000</v>
      </c>
      <c r="R18" s="40">
        <f>R19+R20+R21+R22</f>
        <v>16311500</v>
      </c>
      <c r="S18" s="40">
        <f>S19+S20+S21+S22</f>
        <v>0</v>
      </c>
      <c r="T18" s="40"/>
      <c r="U18" s="40">
        <f t="shared" si="3"/>
        <v>16900000</v>
      </c>
      <c r="V18" s="41">
        <f>V19+V20+V21+V22</f>
        <v>17040000</v>
      </c>
      <c r="W18" s="42"/>
      <c r="X18" s="43">
        <f>X19+X20+X21+X22</f>
        <v>17040000</v>
      </c>
      <c r="Z18"/>
      <c r="AA18"/>
    </row>
    <row r="19" spans="1:27" ht="65.25" customHeight="1" x14ac:dyDescent="0.2">
      <c r="A19" s="44">
        <v>100</v>
      </c>
      <c r="B19" s="44" t="s">
        <v>32</v>
      </c>
      <c r="C19" s="45" t="s">
        <v>33</v>
      </c>
      <c r="D19" s="46">
        <v>3200000</v>
      </c>
      <c r="E19" s="52"/>
      <c r="F19" s="39"/>
      <c r="G19" s="49">
        <f>D19+F19</f>
        <v>3200000</v>
      </c>
      <c r="H19" s="39"/>
      <c r="I19" s="49"/>
      <c r="J19" s="53"/>
      <c r="K19" s="57">
        <f>D19+J19</f>
        <v>3200000</v>
      </c>
      <c r="L19" s="39"/>
      <c r="M19" s="49">
        <v>6610100</v>
      </c>
      <c r="N19" s="49"/>
      <c r="O19" s="49">
        <v>6610100</v>
      </c>
      <c r="P19" s="49"/>
      <c r="Q19" s="49">
        <v>6700000</v>
      </c>
      <c r="R19" s="49">
        <v>6868800</v>
      </c>
      <c r="S19" s="40"/>
      <c r="T19" s="40"/>
      <c r="U19" s="40">
        <f t="shared" si="3"/>
        <v>6700000</v>
      </c>
      <c r="V19" s="50">
        <v>6800000</v>
      </c>
      <c r="W19" s="42"/>
      <c r="X19" s="51">
        <v>6800000</v>
      </c>
      <c r="Z19"/>
      <c r="AA19"/>
    </row>
    <row r="20" spans="1:27" ht="76.5" customHeight="1" x14ac:dyDescent="0.2">
      <c r="A20" s="44">
        <v>100</v>
      </c>
      <c r="B20" s="44" t="s">
        <v>34</v>
      </c>
      <c r="C20" s="45" t="s">
        <v>35</v>
      </c>
      <c r="D20" s="46">
        <v>30000</v>
      </c>
      <c r="E20" s="58">
        <v>5000</v>
      </c>
      <c r="F20" s="39"/>
      <c r="G20" s="49">
        <f>D20+F20</f>
        <v>30000</v>
      </c>
      <c r="H20" s="39"/>
      <c r="I20" s="49"/>
      <c r="J20" s="53"/>
      <c r="K20" s="57">
        <f>D20+J20</f>
        <v>30000</v>
      </c>
      <c r="L20" s="39"/>
      <c r="M20" s="49">
        <v>38800</v>
      </c>
      <c r="N20" s="49"/>
      <c r="O20" s="49">
        <v>38800</v>
      </c>
      <c r="P20" s="49"/>
      <c r="Q20" s="49">
        <v>30000</v>
      </c>
      <c r="R20" s="49">
        <v>40300</v>
      </c>
      <c r="S20" s="40"/>
      <c r="T20" s="40"/>
      <c r="U20" s="40">
        <f t="shared" si="3"/>
        <v>30000</v>
      </c>
      <c r="V20" s="50">
        <v>40000</v>
      </c>
      <c r="W20" s="42"/>
      <c r="X20" s="51">
        <v>40000</v>
      </c>
      <c r="Z20"/>
      <c r="AA20"/>
    </row>
    <row r="21" spans="1:27" ht="62.25" customHeight="1" x14ac:dyDescent="0.2">
      <c r="A21" s="44">
        <v>100</v>
      </c>
      <c r="B21" s="44" t="s">
        <v>36</v>
      </c>
      <c r="C21" s="45" t="s">
        <v>37</v>
      </c>
      <c r="D21" s="46">
        <v>5520000</v>
      </c>
      <c r="E21" s="58"/>
      <c r="F21" s="39"/>
      <c r="G21" s="49">
        <f>D21+F21</f>
        <v>5520000</v>
      </c>
      <c r="H21" s="39"/>
      <c r="I21" s="49"/>
      <c r="J21" s="53"/>
      <c r="K21" s="57">
        <f>D21+J21</f>
        <v>5520000</v>
      </c>
      <c r="L21" s="39"/>
      <c r="M21" s="49">
        <v>9047400</v>
      </c>
      <c r="N21" s="49"/>
      <c r="O21" s="49">
        <v>9047400</v>
      </c>
      <c r="P21" s="49"/>
      <c r="Q21" s="49">
        <v>10170000</v>
      </c>
      <c r="R21" s="49">
        <v>9402400</v>
      </c>
      <c r="S21" s="40"/>
      <c r="T21" s="40"/>
      <c r="U21" s="40">
        <f t="shared" si="3"/>
        <v>10170000</v>
      </c>
      <c r="V21" s="50">
        <v>10200000</v>
      </c>
      <c r="W21" s="42"/>
      <c r="X21" s="51">
        <v>10200000</v>
      </c>
      <c r="Z21"/>
      <c r="AA21"/>
    </row>
    <row r="22" spans="1:27" ht="68.25" hidden="1" customHeight="1" x14ac:dyDescent="0.2">
      <c r="A22" s="44">
        <v>100</v>
      </c>
      <c r="B22" s="44" t="s">
        <v>38</v>
      </c>
      <c r="C22" s="45" t="s">
        <v>39</v>
      </c>
      <c r="D22" s="46">
        <v>0</v>
      </c>
      <c r="E22" s="58"/>
      <c r="F22" s="39"/>
      <c r="G22" s="49">
        <f>D22+F22</f>
        <v>0</v>
      </c>
      <c r="H22" s="39"/>
      <c r="I22" s="49">
        <f>D22+H22</f>
        <v>0</v>
      </c>
      <c r="J22" s="53"/>
      <c r="K22" s="57">
        <f>D22+J22</f>
        <v>0</v>
      </c>
      <c r="L22" s="39"/>
      <c r="M22" s="49">
        <f>I22+J22</f>
        <v>0</v>
      </c>
      <c r="N22" s="49"/>
      <c r="O22" s="49">
        <f>K22+L22</f>
        <v>0</v>
      </c>
      <c r="P22" s="49"/>
      <c r="Q22" s="49">
        <v>0</v>
      </c>
      <c r="R22" s="49">
        <v>0</v>
      </c>
      <c r="S22" s="40"/>
      <c r="T22" s="40"/>
      <c r="U22" s="40"/>
      <c r="V22" s="50">
        <v>0</v>
      </c>
      <c r="W22" s="42"/>
      <c r="X22" s="51">
        <v>0</v>
      </c>
      <c r="Z22"/>
      <c r="AA22"/>
    </row>
    <row r="23" spans="1:27" ht="25.5" x14ac:dyDescent="0.2">
      <c r="A23" s="20">
        <v>182</v>
      </c>
      <c r="B23" s="20" t="s">
        <v>40</v>
      </c>
      <c r="C23" s="35" t="s">
        <v>41</v>
      </c>
      <c r="D23" s="36">
        <f t="shared" ref="D23:K23" si="6">D24</f>
        <v>3200000</v>
      </c>
      <c r="E23" s="36">
        <f t="shared" si="6"/>
        <v>0</v>
      </c>
      <c r="F23" s="36">
        <f t="shared" si="6"/>
        <v>0</v>
      </c>
      <c r="G23" s="36">
        <f t="shared" si="6"/>
        <v>3200000</v>
      </c>
      <c r="H23" s="36">
        <f t="shared" si="6"/>
        <v>0</v>
      </c>
      <c r="I23" s="36">
        <f t="shared" si="6"/>
        <v>0</v>
      </c>
      <c r="J23" s="37">
        <f t="shared" si="6"/>
        <v>0</v>
      </c>
      <c r="K23" s="38">
        <f t="shared" si="6"/>
        <v>3200000</v>
      </c>
      <c r="L23" s="39"/>
      <c r="M23" s="40">
        <f>M24+M27+M28</f>
        <v>108000</v>
      </c>
      <c r="N23" s="40"/>
      <c r="O23" s="40">
        <f>O24+O27+O28</f>
        <v>108000</v>
      </c>
      <c r="P23" s="40"/>
      <c r="Q23" s="40">
        <f>Q27+Q28</f>
        <v>35000</v>
      </c>
      <c r="R23" s="40">
        <f>R27+R28</f>
        <v>158000</v>
      </c>
      <c r="S23" s="40">
        <f>S27+S28</f>
        <v>0</v>
      </c>
      <c r="T23" s="40"/>
      <c r="U23" s="40">
        <f>Q23+T23</f>
        <v>35000</v>
      </c>
      <c r="V23" s="41">
        <f>V27+V28</f>
        <v>41000</v>
      </c>
      <c r="W23" s="42"/>
      <c r="X23" s="43">
        <f>X27+X28</f>
        <v>41000</v>
      </c>
      <c r="Z23"/>
      <c r="AA23"/>
    </row>
    <row r="24" spans="1:27" ht="40.5" hidden="1" customHeight="1" x14ac:dyDescent="0.2">
      <c r="A24" s="44">
        <v>182</v>
      </c>
      <c r="B24" s="44" t="s">
        <v>42</v>
      </c>
      <c r="C24" s="60" t="s">
        <v>43</v>
      </c>
      <c r="D24" s="46">
        <f t="shared" ref="D24:K24" si="7">D26</f>
        <v>3200000</v>
      </c>
      <c r="E24" s="46">
        <f t="shared" si="7"/>
        <v>0</v>
      </c>
      <c r="F24" s="46">
        <f t="shared" si="7"/>
        <v>0</v>
      </c>
      <c r="G24" s="46">
        <f t="shared" si="7"/>
        <v>3200000</v>
      </c>
      <c r="H24" s="46">
        <f t="shared" si="7"/>
        <v>0</v>
      </c>
      <c r="I24" s="46">
        <f t="shared" si="7"/>
        <v>0</v>
      </c>
      <c r="J24" s="47">
        <f t="shared" si="7"/>
        <v>0</v>
      </c>
      <c r="K24" s="48">
        <f t="shared" si="7"/>
        <v>3200000</v>
      </c>
      <c r="L24" s="39"/>
      <c r="M24" s="49">
        <f>M26</f>
        <v>0</v>
      </c>
      <c r="N24" s="49"/>
      <c r="O24" s="49">
        <f>O26</f>
        <v>0</v>
      </c>
      <c r="P24" s="49"/>
      <c r="Q24" s="40">
        <f>O24+P24</f>
        <v>0</v>
      </c>
      <c r="R24" s="49">
        <f>R26</f>
        <v>0</v>
      </c>
      <c r="S24" s="40"/>
      <c r="T24" s="40"/>
      <c r="U24" s="40"/>
      <c r="V24" s="50">
        <f>V26</f>
        <v>0</v>
      </c>
      <c r="W24" s="42"/>
      <c r="X24" s="51">
        <f>X26</f>
        <v>0</v>
      </c>
      <c r="Z24"/>
      <c r="AA24"/>
    </row>
    <row r="25" spans="1:27" ht="9.75" hidden="1" customHeight="1" x14ac:dyDescent="0.2">
      <c r="A25" s="44"/>
      <c r="B25" s="44" t="s">
        <v>44</v>
      </c>
      <c r="C25" s="60" t="s">
        <v>45</v>
      </c>
      <c r="D25" s="46">
        <v>0</v>
      </c>
      <c r="E25" s="58">
        <v>1000</v>
      </c>
      <c r="F25" s="39"/>
      <c r="G25" s="49">
        <f>D25+F25</f>
        <v>0</v>
      </c>
      <c r="H25" s="39"/>
      <c r="I25" s="49">
        <f>G25+H25</f>
        <v>0</v>
      </c>
      <c r="J25" s="61"/>
      <c r="K25" s="54"/>
      <c r="L25" s="39"/>
      <c r="M25" s="49">
        <f>I25+J25</f>
        <v>0</v>
      </c>
      <c r="N25" s="49"/>
      <c r="O25" s="49">
        <f>K25+L25</f>
        <v>0</v>
      </c>
      <c r="P25" s="49"/>
      <c r="Q25" s="49"/>
      <c r="R25" s="42"/>
      <c r="S25" s="49"/>
      <c r="T25" s="49"/>
      <c r="U25" s="49"/>
      <c r="V25" s="55"/>
      <c r="W25" s="42"/>
      <c r="X25" s="56"/>
      <c r="Z25"/>
      <c r="AA25"/>
    </row>
    <row r="26" spans="1:27" ht="19.5" hidden="1" customHeight="1" x14ac:dyDescent="0.2">
      <c r="A26" s="44">
        <v>182</v>
      </c>
      <c r="B26" s="44" t="s">
        <v>46</v>
      </c>
      <c r="C26" s="60" t="s">
        <v>43</v>
      </c>
      <c r="D26" s="46">
        <v>3200000</v>
      </c>
      <c r="E26" s="58"/>
      <c r="F26" s="39"/>
      <c r="G26" s="49">
        <f>D26+F26</f>
        <v>3200000</v>
      </c>
      <c r="H26" s="39"/>
      <c r="I26" s="49"/>
      <c r="J26" s="53"/>
      <c r="K26" s="57">
        <f>D26+J26</f>
        <v>3200000</v>
      </c>
      <c r="L26" s="39"/>
      <c r="M26" s="49">
        <v>0</v>
      </c>
      <c r="N26" s="49"/>
      <c r="O26" s="49">
        <v>0</v>
      </c>
      <c r="P26" s="49"/>
      <c r="Q26" s="40">
        <f>O26+P26</f>
        <v>0</v>
      </c>
      <c r="R26" s="49">
        <v>0</v>
      </c>
      <c r="S26" s="40"/>
      <c r="T26" s="40"/>
      <c r="U26" s="40"/>
      <c r="V26" s="50">
        <v>0</v>
      </c>
      <c r="W26" s="42"/>
      <c r="X26" s="51">
        <v>0</v>
      </c>
      <c r="Z26"/>
      <c r="AA26"/>
    </row>
    <row r="27" spans="1:27" ht="19.5" customHeight="1" x14ac:dyDescent="0.2">
      <c r="A27" s="44">
        <v>182</v>
      </c>
      <c r="B27" s="44" t="s">
        <v>44</v>
      </c>
      <c r="C27" s="60" t="s">
        <v>45</v>
      </c>
      <c r="D27" s="46"/>
      <c r="E27" s="58"/>
      <c r="F27" s="39"/>
      <c r="G27" s="49"/>
      <c r="H27" s="39"/>
      <c r="I27" s="49"/>
      <c r="J27" s="53"/>
      <c r="K27" s="57"/>
      <c r="L27" s="39"/>
      <c r="M27" s="49">
        <v>8000</v>
      </c>
      <c r="N27" s="49"/>
      <c r="O27" s="49">
        <v>8000</v>
      </c>
      <c r="P27" s="49"/>
      <c r="Q27" s="49">
        <v>6000</v>
      </c>
      <c r="R27" s="49">
        <v>8000</v>
      </c>
      <c r="S27" s="40"/>
      <c r="T27" s="40"/>
      <c r="U27" s="40">
        <f t="shared" ref="U27:U42" si="8">Q27+T27</f>
        <v>6000</v>
      </c>
      <c r="V27" s="50">
        <v>6000</v>
      </c>
      <c r="W27" s="42"/>
      <c r="X27" s="51">
        <v>6000</v>
      </c>
      <c r="Z27"/>
      <c r="AA27"/>
    </row>
    <row r="28" spans="1:27" ht="36.75" customHeight="1" x14ac:dyDescent="0.2">
      <c r="A28" s="44">
        <v>182</v>
      </c>
      <c r="B28" s="62" t="s">
        <v>47</v>
      </c>
      <c r="C28" s="60" t="s">
        <v>48</v>
      </c>
      <c r="D28" s="46"/>
      <c r="E28" s="58"/>
      <c r="F28" s="39"/>
      <c r="G28" s="49"/>
      <c r="H28" s="39"/>
      <c r="I28" s="49"/>
      <c r="J28" s="53"/>
      <c r="K28" s="57"/>
      <c r="L28" s="39"/>
      <c r="M28" s="49">
        <v>100000</v>
      </c>
      <c r="N28" s="49"/>
      <c r="O28" s="49">
        <v>100000</v>
      </c>
      <c r="P28" s="49"/>
      <c r="Q28" s="49">
        <v>29000</v>
      </c>
      <c r="R28" s="49">
        <v>150000</v>
      </c>
      <c r="S28" s="40"/>
      <c r="T28" s="40"/>
      <c r="U28" s="40">
        <f t="shared" si="8"/>
        <v>29000</v>
      </c>
      <c r="V28" s="50">
        <v>35000</v>
      </c>
      <c r="W28" s="42"/>
      <c r="X28" s="51">
        <v>35000</v>
      </c>
      <c r="Z28"/>
      <c r="AA28"/>
    </row>
    <row r="29" spans="1:27" ht="15.75" customHeight="1" x14ac:dyDescent="0.2">
      <c r="A29" s="20">
        <v>182</v>
      </c>
      <c r="B29" s="20" t="s">
        <v>49</v>
      </c>
      <c r="C29" s="35" t="s">
        <v>50</v>
      </c>
      <c r="D29" s="36">
        <f t="shared" ref="D29:K29" si="9">D32</f>
        <v>5278400</v>
      </c>
      <c r="E29" s="36">
        <f t="shared" si="9"/>
        <v>0</v>
      </c>
      <c r="F29" s="36">
        <f t="shared" si="9"/>
        <v>0</v>
      </c>
      <c r="G29" s="36">
        <f t="shared" si="9"/>
        <v>5278400</v>
      </c>
      <c r="H29" s="36">
        <f t="shared" si="9"/>
        <v>0</v>
      </c>
      <c r="I29" s="36">
        <f t="shared" si="9"/>
        <v>0</v>
      </c>
      <c r="J29" s="37">
        <f t="shared" si="9"/>
        <v>0</v>
      </c>
      <c r="K29" s="38">
        <f t="shared" si="9"/>
        <v>5278400</v>
      </c>
      <c r="L29" s="39"/>
      <c r="M29" s="40">
        <f>M30+M32+M35</f>
        <v>14644000</v>
      </c>
      <c r="N29" s="40"/>
      <c r="O29" s="40">
        <f>O30+O32+O35</f>
        <v>14644000</v>
      </c>
      <c r="P29" s="40"/>
      <c r="Q29" s="40">
        <f>Q30+Q32+Q35</f>
        <v>15910000</v>
      </c>
      <c r="R29" s="40">
        <f>R30+R32+R35</f>
        <v>14750000</v>
      </c>
      <c r="S29" s="40">
        <f>S30+S32+S35</f>
        <v>0</v>
      </c>
      <c r="T29" s="40"/>
      <c r="U29" s="40">
        <f t="shared" si="8"/>
        <v>15910000</v>
      </c>
      <c r="V29" s="41">
        <f>V30+V32+V35</f>
        <v>16207000</v>
      </c>
      <c r="W29" s="42"/>
      <c r="X29" s="43">
        <f>X30+X32+X35</f>
        <v>16207000</v>
      </c>
      <c r="Z29"/>
      <c r="AA29"/>
    </row>
    <row r="30" spans="1:27" ht="15.75" customHeight="1" x14ac:dyDescent="0.2">
      <c r="A30" s="44">
        <v>182</v>
      </c>
      <c r="B30" s="44" t="s">
        <v>51</v>
      </c>
      <c r="C30" s="60" t="s">
        <v>52</v>
      </c>
      <c r="D30" s="36"/>
      <c r="E30" s="36"/>
      <c r="F30" s="36"/>
      <c r="G30" s="36"/>
      <c r="H30" s="36"/>
      <c r="I30" s="36"/>
      <c r="J30" s="37"/>
      <c r="K30" s="38"/>
      <c r="L30" s="39"/>
      <c r="M30" s="40">
        <f>M31</f>
        <v>1300000</v>
      </c>
      <c r="N30" s="40"/>
      <c r="O30" s="40">
        <f>O31</f>
        <v>1300000</v>
      </c>
      <c r="P30" s="40"/>
      <c r="Q30" s="40">
        <f>Q31</f>
        <v>1030000</v>
      </c>
      <c r="R30" s="40">
        <f>R31</f>
        <v>1300000</v>
      </c>
      <c r="S30" s="40">
        <f>S31</f>
        <v>0</v>
      </c>
      <c r="T30" s="40"/>
      <c r="U30" s="40">
        <f t="shared" si="8"/>
        <v>1030000</v>
      </c>
      <c r="V30" s="41">
        <f>V31</f>
        <v>1052000</v>
      </c>
      <c r="W30" s="42"/>
      <c r="X30" s="43">
        <f>X31</f>
        <v>1052000</v>
      </c>
      <c r="Z30"/>
      <c r="AA30"/>
    </row>
    <row r="31" spans="1:27" ht="48" customHeight="1" x14ac:dyDescent="0.2">
      <c r="A31" s="44">
        <v>182</v>
      </c>
      <c r="B31" s="44" t="s">
        <v>53</v>
      </c>
      <c r="C31" s="60" t="s">
        <v>54</v>
      </c>
      <c r="D31" s="46"/>
      <c r="E31" s="58">
        <v>-196600</v>
      </c>
      <c r="F31" s="39"/>
      <c r="G31" s="49">
        <f>D31+F31</f>
        <v>0</v>
      </c>
      <c r="H31" s="39"/>
      <c r="I31" s="49"/>
      <c r="J31" s="53"/>
      <c r="K31" s="54"/>
      <c r="L31" s="39"/>
      <c r="M31" s="49">
        <v>1300000</v>
      </c>
      <c r="N31" s="49"/>
      <c r="O31" s="49">
        <v>1300000</v>
      </c>
      <c r="P31" s="49"/>
      <c r="Q31" s="49">
        <v>1030000</v>
      </c>
      <c r="R31" s="49">
        <v>1300000</v>
      </c>
      <c r="S31" s="40"/>
      <c r="T31" s="40"/>
      <c r="U31" s="40">
        <f t="shared" si="8"/>
        <v>1030000</v>
      </c>
      <c r="V31" s="50">
        <v>1052000</v>
      </c>
      <c r="W31" s="42"/>
      <c r="X31" s="51">
        <v>1052000</v>
      </c>
      <c r="Z31"/>
      <c r="AA31"/>
    </row>
    <row r="32" spans="1:27" ht="18" customHeight="1" x14ac:dyDescent="0.2">
      <c r="A32" s="44">
        <v>182</v>
      </c>
      <c r="B32" s="44" t="s">
        <v>55</v>
      </c>
      <c r="C32" s="63" t="s">
        <v>56</v>
      </c>
      <c r="D32" s="46">
        <f t="shared" ref="D32:K32" si="10">D33+D34</f>
        <v>5278400</v>
      </c>
      <c r="E32" s="46">
        <f t="shared" si="10"/>
        <v>0</v>
      </c>
      <c r="F32" s="46">
        <f t="shared" si="10"/>
        <v>0</v>
      </c>
      <c r="G32" s="46">
        <f t="shared" si="10"/>
        <v>5278400</v>
      </c>
      <c r="H32" s="46">
        <f t="shared" si="10"/>
        <v>0</v>
      </c>
      <c r="I32" s="46">
        <f t="shared" si="10"/>
        <v>0</v>
      </c>
      <c r="J32" s="47">
        <f t="shared" si="10"/>
        <v>0</v>
      </c>
      <c r="K32" s="48">
        <f t="shared" si="10"/>
        <v>5278400</v>
      </c>
      <c r="L32" s="39"/>
      <c r="M32" s="64">
        <f>M33+M34</f>
        <v>10040000</v>
      </c>
      <c r="N32" s="64"/>
      <c r="O32" s="64">
        <f>O33+O34</f>
        <v>10040000</v>
      </c>
      <c r="P32" s="64"/>
      <c r="Q32" s="64">
        <f>Q33+Q34</f>
        <v>11530000</v>
      </c>
      <c r="R32" s="40">
        <f>R33+R34</f>
        <v>10130000</v>
      </c>
      <c r="S32" s="40">
        <f>S33+S34</f>
        <v>0</v>
      </c>
      <c r="T32" s="40"/>
      <c r="U32" s="40">
        <f t="shared" si="8"/>
        <v>11530000</v>
      </c>
      <c r="V32" s="65">
        <f>V33+V34</f>
        <v>11810000</v>
      </c>
      <c r="W32" s="42"/>
      <c r="X32" s="66">
        <f>X33+X34</f>
        <v>11810000</v>
      </c>
      <c r="Z32"/>
      <c r="AA32"/>
    </row>
    <row r="33" spans="1:27" x14ac:dyDescent="0.2">
      <c r="A33" s="44">
        <v>182</v>
      </c>
      <c r="B33" s="44" t="s">
        <v>57</v>
      </c>
      <c r="C33" s="60" t="s">
        <v>58</v>
      </c>
      <c r="D33" s="46">
        <v>800000</v>
      </c>
      <c r="E33" s="58">
        <v>300000</v>
      </c>
      <c r="F33" s="39"/>
      <c r="G33" s="49">
        <f>D33+F33</f>
        <v>800000</v>
      </c>
      <c r="H33" s="39"/>
      <c r="I33" s="49"/>
      <c r="J33" s="53"/>
      <c r="K33" s="57">
        <f>D33+J33</f>
        <v>800000</v>
      </c>
      <c r="L33" s="39"/>
      <c r="M33" s="49">
        <v>1830000</v>
      </c>
      <c r="N33" s="49"/>
      <c r="O33" s="49">
        <v>1830000</v>
      </c>
      <c r="P33" s="49"/>
      <c r="Q33" s="49">
        <v>2230000</v>
      </c>
      <c r="R33" s="49">
        <v>1840000</v>
      </c>
      <c r="S33" s="40"/>
      <c r="T33" s="40"/>
      <c r="U33" s="40">
        <f t="shared" si="8"/>
        <v>2230000</v>
      </c>
      <c r="V33" s="50">
        <v>2260000</v>
      </c>
      <c r="W33" s="42"/>
      <c r="X33" s="51">
        <v>2260000</v>
      </c>
      <c r="Z33"/>
      <c r="AA33"/>
    </row>
    <row r="34" spans="1:27" x14ac:dyDescent="0.2">
      <c r="A34" s="44">
        <v>182</v>
      </c>
      <c r="B34" s="44" t="s">
        <v>59</v>
      </c>
      <c r="C34" s="60" t="s">
        <v>60</v>
      </c>
      <c r="D34" s="46">
        <v>4478400</v>
      </c>
      <c r="E34" s="58">
        <v>-300000</v>
      </c>
      <c r="F34" s="39"/>
      <c r="G34" s="49">
        <f>D34+F34</f>
        <v>4478400</v>
      </c>
      <c r="H34" s="39"/>
      <c r="I34" s="49"/>
      <c r="J34" s="53"/>
      <c r="K34" s="57">
        <f>D34+J34</f>
        <v>4478400</v>
      </c>
      <c r="L34" s="39"/>
      <c r="M34" s="49">
        <v>8210000</v>
      </c>
      <c r="N34" s="49"/>
      <c r="O34" s="49">
        <v>8210000</v>
      </c>
      <c r="P34" s="49"/>
      <c r="Q34" s="49">
        <v>9300000</v>
      </c>
      <c r="R34" s="49">
        <v>8290000</v>
      </c>
      <c r="S34" s="40"/>
      <c r="T34" s="40"/>
      <c r="U34" s="40">
        <f t="shared" si="8"/>
        <v>9300000</v>
      </c>
      <c r="V34" s="50">
        <v>9550000</v>
      </c>
      <c r="W34" s="42"/>
      <c r="X34" s="51">
        <v>9550000</v>
      </c>
      <c r="Z34"/>
      <c r="AA34"/>
    </row>
    <row r="35" spans="1:27" x14ac:dyDescent="0.2">
      <c r="A35" s="44">
        <v>182</v>
      </c>
      <c r="B35" s="44" t="s">
        <v>61</v>
      </c>
      <c r="C35" s="63" t="s">
        <v>62</v>
      </c>
      <c r="D35" s="46"/>
      <c r="E35" s="58"/>
      <c r="F35" s="39"/>
      <c r="G35" s="49"/>
      <c r="H35" s="39"/>
      <c r="I35" s="49"/>
      <c r="J35" s="53"/>
      <c r="K35" s="57"/>
      <c r="L35" s="39"/>
      <c r="M35" s="64">
        <f>M36</f>
        <v>3304000</v>
      </c>
      <c r="N35" s="64"/>
      <c r="O35" s="64">
        <f>O36</f>
        <v>3304000</v>
      </c>
      <c r="P35" s="64"/>
      <c r="Q35" s="64">
        <f>Q36+Q38</f>
        <v>3350000</v>
      </c>
      <c r="R35" s="40">
        <f>R36+R38</f>
        <v>3320000</v>
      </c>
      <c r="S35" s="40">
        <f>S36+S38</f>
        <v>0</v>
      </c>
      <c r="T35" s="40"/>
      <c r="U35" s="40">
        <f t="shared" si="8"/>
        <v>3350000</v>
      </c>
      <c r="V35" s="65">
        <f>V36+V38</f>
        <v>3345000</v>
      </c>
      <c r="W35" s="42"/>
      <c r="X35" s="66">
        <f>X36+X38</f>
        <v>3345000</v>
      </c>
      <c r="Z35"/>
      <c r="AA35"/>
    </row>
    <row r="36" spans="1:27" x14ac:dyDescent="0.2">
      <c r="A36" s="44">
        <v>182</v>
      </c>
      <c r="B36" s="44" t="s">
        <v>63</v>
      </c>
      <c r="C36" s="63" t="s">
        <v>64</v>
      </c>
      <c r="D36" s="46"/>
      <c r="E36" s="58"/>
      <c r="F36" s="39"/>
      <c r="G36" s="49"/>
      <c r="H36" s="39"/>
      <c r="I36" s="49"/>
      <c r="J36" s="53"/>
      <c r="K36" s="57"/>
      <c r="L36" s="39"/>
      <c r="M36" s="64">
        <v>3304000</v>
      </c>
      <c r="N36" s="64"/>
      <c r="O36" s="64">
        <v>3304000</v>
      </c>
      <c r="P36" s="64"/>
      <c r="Q36" s="64">
        <f>Q37</f>
        <v>2110000</v>
      </c>
      <c r="R36" s="40">
        <f>R37</f>
        <v>2150000</v>
      </c>
      <c r="S36" s="40">
        <f>S37</f>
        <v>0</v>
      </c>
      <c r="T36" s="40"/>
      <c r="U36" s="40">
        <f t="shared" si="8"/>
        <v>2110000</v>
      </c>
      <c r="V36" s="65">
        <f>V37</f>
        <v>2115000</v>
      </c>
      <c r="W36" s="42"/>
      <c r="X36" s="66">
        <f>X37</f>
        <v>2115000</v>
      </c>
      <c r="Z36"/>
      <c r="AA36"/>
    </row>
    <row r="37" spans="1:27" ht="35.25" customHeight="1" x14ac:dyDescent="0.2">
      <c r="A37" s="44">
        <v>182</v>
      </c>
      <c r="B37" s="44" t="s">
        <v>65</v>
      </c>
      <c r="C37" s="60" t="s">
        <v>66</v>
      </c>
      <c r="D37" s="46"/>
      <c r="E37" s="58"/>
      <c r="F37" s="39"/>
      <c r="G37" s="49"/>
      <c r="H37" s="39"/>
      <c r="I37" s="49"/>
      <c r="J37" s="53"/>
      <c r="K37" s="57"/>
      <c r="L37" s="39"/>
      <c r="M37" s="49">
        <v>2144000</v>
      </c>
      <c r="N37" s="49"/>
      <c r="O37" s="49">
        <v>2144000</v>
      </c>
      <c r="P37" s="49"/>
      <c r="Q37" s="49">
        <v>2110000</v>
      </c>
      <c r="R37" s="49">
        <v>2150000</v>
      </c>
      <c r="S37" s="40"/>
      <c r="T37" s="40"/>
      <c r="U37" s="40">
        <f t="shared" si="8"/>
        <v>2110000</v>
      </c>
      <c r="V37" s="50">
        <v>2115000</v>
      </c>
      <c r="W37" s="42"/>
      <c r="X37" s="51">
        <v>2115000</v>
      </c>
      <c r="Z37"/>
      <c r="AA37"/>
    </row>
    <row r="38" spans="1:27" ht="20.25" customHeight="1" x14ac:dyDescent="0.2">
      <c r="A38" s="44">
        <v>182</v>
      </c>
      <c r="B38" s="44" t="s">
        <v>67</v>
      </c>
      <c r="C38" s="60" t="s">
        <v>68</v>
      </c>
      <c r="D38" s="46"/>
      <c r="E38" s="58"/>
      <c r="F38" s="39"/>
      <c r="G38" s="49"/>
      <c r="H38" s="39"/>
      <c r="I38" s="49"/>
      <c r="J38" s="53"/>
      <c r="K38" s="57"/>
      <c r="L38" s="39"/>
      <c r="M38" s="49">
        <f>M39</f>
        <v>1160000</v>
      </c>
      <c r="N38" s="49"/>
      <c r="O38" s="49">
        <f>O39</f>
        <v>1160000</v>
      </c>
      <c r="P38" s="49"/>
      <c r="Q38" s="49">
        <f>Q39</f>
        <v>1240000</v>
      </c>
      <c r="R38" s="40">
        <f>R39</f>
        <v>1170000</v>
      </c>
      <c r="S38" s="40">
        <f>S39</f>
        <v>0</v>
      </c>
      <c r="T38" s="40"/>
      <c r="U38" s="40">
        <f t="shared" si="8"/>
        <v>1240000</v>
      </c>
      <c r="V38" s="50">
        <f>V39</f>
        <v>1230000</v>
      </c>
      <c r="W38" s="42"/>
      <c r="X38" s="51">
        <f>X39</f>
        <v>1230000</v>
      </c>
      <c r="Z38"/>
      <c r="AA38"/>
    </row>
    <row r="39" spans="1:27" ht="38.25" x14ac:dyDescent="0.2">
      <c r="A39" s="44">
        <v>182</v>
      </c>
      <c r="B39" s="44" t="s">
        <v>69</v>
      </c>
      <c r="C39" s="60" t="s">
        <v>70</v>
      </c>
      <c r="D39" s="46"/>
      <c r="E39" s="58"/>
      <c r="F39" s="39"/>
      <c r="G39" s="49"/>
      <c r="H39" s="39"/>
      <c r="I39" s="49"/>
      <c r="J39" s="53"/>
      <c r="K39" s="57"/>
      <c r="L39" s="39"/>
      <c r="M39" s="49">
        <v>1160000</v>
      </c>
      <c r="N39" s="49"/>
      <c r="O39" s="49">
        <v>1160000</v>
      </c>
      <c r="P39" s="49"/>
      <c r="Q39" s="49">
        <v>1240000</v>
      </c>
      <c r="R39" s="49">
        <v>1170000</v>
      </c>
      <c r="S39" s="40"/>
      <c r="T39" s="40"/>
      <c r="U39" s="40">
        <f t="shared" si="8"/>
        <v>1240000</v>
      </c>
      <c r="V39" s="50">
        <v>1230000</v>
      </c>
      <c r="W39" s="42"/>
      <c r="X39" s="51">
        <v>1230000</v>
      </c>
      <c r="Z39"/>
      <c r="AA39"/>
    </row>
    <row r="40" spans="1:27" ht="24.75" customHeight="1" x14ac:dyDescent="0.2">
      <c r="A40" s="20">
        <v>182</v>
      </c>
      <c r="B40" s="20" t="s">
        <v>71</v>
      </c>
      <c r="C40" s="35" t="s">
        <v>72</v>
      </c>
      <c r="D40" s="36">
        <f t="shared" ref="D40:K41" si="11">D41</f>
        <v>800000</v>
      </c>
      <c r="E40" s="36">
        <f t="shared" si="11"/>
        <v>0</v>
      </c>
      <c r="F40" s="36">
        <f t="shared" si="11"/>
        <v>0</v>
      </c>
      <c r="G40" s="36">
        <f t="shared" si="11"/>
        <v>800000</v>
      </c>
      <c r="H40" s="36">
        <f t="shared" si="11"/>
        <v>0</v>
      </c>
      <c r="I40" s="36">
        <f t="shared" si="11"/>
        <v>0</v>
      </c>
      <c r="J40" s="37">
        <f t="shared" si="11"/>
        <v>0</v>
      </c>
      <c r="K40" s="38">
        <f t="shared" si="11"/>
        <v>800000</v>
      </c>
      <c r="L40" s="39"/>
      <c r="M40" s="40">
        <f>M41+M43</f>
        <v>1050000</v>
      </c>
      <c r="N40" s="40"/>
      <c r="O40" s="40">
        <f>O41+O43</f>
        <v>1050000</v>
      </c>
      <c r="P40" s="40"/>
      <c r="Q40" s="40">
        <f>Q41+Q43</f>
        <v>900000</v>
      </c>
      <c r="R40" s="40">
        <f>R41+R43</f>
        <v>1050000</v>
      </c>
      <c r="S40" s="40">
        <f>S41+S43</f>
        <v>0</v>
      </c>
      <c r="T40" s="40"/>
      <c r="U40" s="40">
        <f t="shared" si="8"/>
        <v>900000</v>
      </c>
      <c r="V40" s="41">
        <f>V41+V43</f>
        <v>900000</v>
      </c>
      <c r="W40" s="42"/>
      <c r="X40" s="43">
        <f>X41+X43</f>
        <v>900000</v>
      </c>
      <c r="Z40"/>
      <c r="AA40"/>
    </row>
    <row r="41" spans="1:27" ht="28.5" customHeight="1" x14ac:dyDescent="0.2">
      <c r="A41" s="20">
        <v>182</v>
      </c>
      <c r="B41" s="44" t="s">
        <v>73</v>
      </c>
      <c r="C41" s="60" t="s">
        <v>74</v>
      </c>
      <c r="D41" s="46">
        <f t="shared" si="11"/>
        <v>800000</v>
      </c>
      <c r="E41" s="46">
        <f t="shared" si="11"/>
        <v>0</v>
      </c>
      <c r="F41" s="46">
        <f t="shared" si="11"/>
        <v>0</v>
      </c>
      <c r="G41" s="46">
        <f t="shared" si="11"/>
        <v>800000</v>
      </c>
      <c r="H41" s="46">
        <f t="shared" si="11"/>
        <v>0</v>
      </c>
      <c r="I41" s="46">
        <f t="shared" si="11"/>
        <v>0</v>
      </c>
      <c r="J41" s="47">
        <f t="shared" si="11"/>
        <v>0</v>
      </c>
      <c r="K41" s="48">
        <f t="shared" si="11"/>
        <v>800000</v>
      </c>
      <c r="L41" s="39"/>
      <c r="M41" s="49">
        <f>M42</f>
        <v>980000</v>
      </c>
      <c r="N41" s="49"/>
      <c r="O41" s="49">
        <f>O42</f>
        <v>980000</v>
      </c>
      <c r="P41" s="49"/>
      <c r="Q41" s="49">
        <f>Q42</f>
        <v>900000</v>
      </c>
      <c r="R41" s="40">
        <f>R42</f>
        <v>980000</v>
      </c>
      <c r="S41" s="40">
        <f>S42</f>
        <v>0</v>
      </c>
      <c r="T41" s="40"/>
      <c r="U41" s="40">
        <f t="shared" si="8"/>
        <v>900000</v>
      </c>
      <c r="V41" s="50">
        <f>V42</f>
        <v>900000</v>
      </c>
      <c r="W41" s="42"/>
      <c r="X41" s="51">
        <f>X42</f>
        <v>900000</v>
      </c>
      <c r="Z41"/>
      <c r="AA41"/>
    </row>
    <row r="42" spans="1:27" ht="41.25" customHeight="1" x14ac:dyDescent="0.2">
      <c r="A42" s="44">
        <v>182</v>
      </c>
      <c r="B42" s="62" t="s">
        <v>75</v>
      </c>
      <c r="C42" s="60" t="s">
        <v>76</v>
      </c>
      <c r="D42" s="46">
        <v>800000</v>
      </c>
      <c r="E42" s="52"/>
      <c r="F42" s="39"/>
      <c r="G42" s="49">
        <f t="shared" ref="G42:G50" si="12">D42+F42</f>
        <v>800000</v>
      </c>
      <c r="H42" s="39"/>
      <c r="I42" s="49"/>
      <c r="J42" s="53"/>
      <c r="K42" s="54">
        <f>D42+J42</f>
        <v>800000</v>
      </c>
      <c r="L42" s="39"/>
      <c r="M42" s="49">
        <v>980000</v>
      </c>
      <c r="N42" s="49"/>
      <c r="O42" s="49">
        <v>980000</v>
      </c>
      <c r="P42" s="49"/>
      <c r="Q42" s="49">
        <v>900000</v>
      </c>
      <c r="R42" s="49">
        <v>980000</v>
      </c>
      <c r="S42" s="40"/>
      <c r="T42" s="40"/>
      <c r="U42" s="40">
        <f t="shared" si="8"/>
        <v>900000</v>
      </c>
      <c r="V42" s="50">
        <v>900000</v>
      </c>
      <c r="W42" s="42"/>
      <c r="X42" s="51">
        <v>900000</v>
      </c>
      <c r="Z42"/>
      <c r="AA42"/>
    </row>
    <row r="43" spans="1:27" ht="63.75" hidden="1" x14ac:dyDescent="0.2">
      <c r="A43" s="44">
        <v>715</v>
      </c>
      <c r="B43" s="44" t="s">
        <v>77</v>
      </c>
      <c r="C43" s="60" t="s">
        <v>78</v>
      </c>
      <c r="D43" s="46"/>
      <c r="E43" s="52"/>
      <c r="F43" s="39"/>
      <c r="G43" s="49">
        <f t="shared" si="12"/>
        <v>0</v>
      </c>
      <c r="H43" s="39"/>
      <c r="I43" s="49"/>
      <c r="J43" s="61"/>
      <c r="K43" s="54"/>
      <c r="L43" s="39"/>
      <c r="M43" s="49">
        <v>70000</v>
      </c>
      <c r="N43" s="49"/>
      <c r="O43" s="49">
        <v>70000</v>
      </c>
      <c r="P43" s="49"/>
      <c r="Q43" s="49">
        <v>0</v>
      </c>
      <c r="R43" s="49">
        <v>70000</v>
      </c>
      <c r="S43" s="40"/>
      <c r="T43" s="40"/>
      <c r="U43" s="40"/>
      <c r="V43" s="50">
        <v>0</v>
      </c>
      <c r="W43" s="42"/>
      <c r="X43" s="51">
        <v>0</v>
      </c>
      <c r="Z43"/>
      <c r="AA43"/>
    </row>
    <row r="44" spans="1:27" ht="0.75" customHeight="1" x14ac:dyDescent="0.2">
      <c r="A44" s="20">
        <v>182</v>
      </c>
      <c r="B44" s="20" t="s">
        <v>79</v>
      </c>
      <c r="C44" s="35" t="s">
        <v>80</v>
      </c>
      <c r="D44" s="36"/>
      <c r="E44" s="52"/>
      <c r="F44" s="39"/>
      <c r="G44" s="49">
        <f t="shared" si="12"/>
        <v>0</v>
      </c>
      <c r="H44" s="39"/>
      <c r="I44" s="49"/>
      <c r="J44" s="61"/>
      <c r="K44" s="54"/>
      <c r="L44" s="39"/>
      <c r="M44" s="49">
        <f t="shared" ref="M44:M50" si="13">I44+J44</f>
        <v>0</v>
      </c>
      <c r="N44" s="49"/>
      <c r="O44" s="49">
        <f t="shared" ref="O44:O50" si="14">K44+L44</f>
        <v>0</v>
      </c>
      <c r="P44" s="49"/>
      <c r="Q44" s="40">
        <f>O44+P44</f>
        <v>0</v>
      </c>
      <c r="R44" s="49">
        <f>J44+K44</f>
        <v>0</v>
      </c>
      <c r="S44" s="40"/>
      <c r="T44" s="40"/>
      <c r="U44" s="40">
        <f>Q44+T44</f>
        <v>0</v>
      </c>
      <c r="V44" s="50">
        <f>L44+M44</f>
        <v>0</v>
      </c>
      <c r="W44" s="42"/>
      <c r="X44" s="51">
        <f>N44+O44</f>
        <v>0</v>
      </c>
      <c r="Z44"/>
      <c r="AA44"/>
    </row>
    <row r="45" spans="1:27" ht="1.5" hidden="1" customHeight="1" x14ac:dyDescent="0.2">
      <c r="A45" s="44">
        <v>182</v>
      </c>
      <c r="B45" s="44" t="s">
        <v>81</v>
      </c>
      <c r="C45" s="60" t="s">
        <v>82</v>
      </c>
      <c r="D45" s="67"/>
      <c r="E45" s="52"/>
      <c r="F45" s="39"/>
      <c r="G45" s="49">
        <f t="shared" si="12"/>
        <v>0</v>
      </c>
      <c r="H45" s="39"/>
      <c r="I45" s="49"/>
      <c r="J45" s="61"/>
      <c r="K45" s="54"/>
      <c r="L45" s="39"/>
      <c r="M45" s="49">
        <f t="shared" si="13"/>
        <v>0</v>
      </c>
      <c r="N45" s="49"/>
      <c r="O45" s="49">
        <f t="shared" si="14"/>
        <v>0</v>
      </c>
      <c r="P45" s="49"/>
      <c r="Q45" s="49"/>
      <c r="R45" s="42"/>
      <c r="S45" s="49"/>
      <c r="T45" s="49"/>
      <c r="U45" s="49"/>
      <c r="V45" s="55"/>
      <c r="W45" s="42"/>
      <c r="X45" s="56"/>
      <c r="Z45"/>
      <c r="AA45"/>
    </row>
    <row r="46" spans="1:27" ht="26.25" hidden="1" customHeight="1" x14ac:dyDescent="0.2">
      <c r="A46" s="44">
        <v>182</v>
      </c>
      <c r="B46" s="44" t="s">
        <v>83</v>
      </c>
      <c r="C46" s="60" t="s">
        <v>84</v>
      </c>
      <c r="D46" s="67"/>
      <c r="E46" s="52"/>
      <c r="F46" s="39"/>
      <c r="G46" s="49">
        <f t="shared" si="12"/>
        <v>0</v>
      </c>
      <c r="H46" s="39"/>
      <c r="I46" s="49"/>
      <c r="J46" s="61"/>
      <c r="K46" s="54"/>
      <c r="L46" s="39"/>
      <c r="M46" s="49">
        <f t="shared" si="13"/>
        <v>0</v>
      </c>
      <c r="N46" s="49"/>
      <c r="O46" s="49">
        <f t="shared" si="14"/>
        <v>0</v>
      </c>
      <c r="P46" s="49"/>
      <c r="Q46" s="49"/>
      <c r="R46" s="42"/>
      <c r="S46" s="49"/>
      <c r="T46" s="49"/>
      <c r="U46" s="49"/>
      <c r="V46" s="55"/>
      <c r="W46" s="42"/>
      <c r="X46" s="56"/>
      <c r="Z46"/>
      <c r="AA46"/>
    </row>
    <row r="47" spans="1:27" ht="29.25" hidden="1" customHeight="1" x14ac:dyDescent="0.2">
      <c r="A47" s="44">
        <v>182</v>
      </c>
      <c r="B47" s="44" t="s">
        <v>85</v>
      </c>
      <c r="C47" s="60" t="s">
        <v>86</v>
      </c>
      <c r="D47" s="67"/>
      <c r="E47" s="52"/>
      <c r="F47" s="39"/>
      <c r="G47" s="49">
        <f t="shared" si="12"/>
        <v>0</v>
      </c>
      <c r="H47" s="39"/>
      <c r="I47" s="49"/>
      <c r="J47" s="61"/>
      <c r="K47" s="54"/>
      <c r="L47" s="39"/>
      <c r="M47" s="49">
        <f t="shared" si="13"/>
        <v>0</v>
      </c>
      <c r="N47" s="49"/>
      <c r="O47" s="49">
        <f t="shared" si="14"/>
        <v>0</v>
      </c>
      <c r="P47" s="49"/>
      <c r="Q47" s="49"/>
      <c r="R47" s="42"/>
      <c r="S47" s="49"/>
      <c r="T47" s="49"/>
      <c r="U47" s="49"/>
      <c r="V47" s="55"/>
      <c r="W47" s="42"/>
      <c r="X47" s="56"/>
      <c r="Z47"/>
      <c r="AA47"/>
    </row>
    <row r="48" spans="1:27" ht="13.5" hidden="1" customHeight="1" x14ac:dyDescent="0.2">
      <c r="A48" s="44">
        <v>182</v>
      </c>
      <c r="B48" s="44" t="s">
        <v>87</v>
      </c>
      <c r="C48" s="60" t="s">
        <v>88</v>
      </c>
      <c r="D48" s="46"/>
      <c r="E48" s="52"/>
      <c r="F48" s="39"/>
      <c r="G48" s="49">
        <f t="shared" si="12"/>
        <v>0</v>
      </c>
      <c r="H48" s="39"/>
      <c r="I48" s="49"/>
      <c r="J48" s="61"/>
      <c r="K48" s="54"/>
      <c r="L48" s="39"/>
      <c r="M48" s="49">
        <f t="shared" si="13"/>
        <v>0</v>
      </c>
      <c r="N48" s="49"/>
      <c r="O48" s="49">
        <f t="shared" si="14"/>
        <v>0</v>
      </c>
      <c r="P48" s="49"/>
      <c r="Q48" s="49"/>
      <c r="R48" s="42"/>
      <c r="S48" s="49"/>
      <c r="T48" s="49"/>
      <c r="U48" s="49"/>
      <c r="V48" s="55"/>
      <c r="W48" s="42"/>
      <c r="X48" s="56"/>
      <c r="Z48"/>
      <c r="AA48"/>
    </row>
    <row r="49" spans="1:27" ht="26.25" hidden="1" customHeight="1" x14ac:dyDescent="0.2">
      <c r="A49" s="44">
        <v>182</v>
      </c>
      <c r="B49" s="44" t="s">
        <v>89</v>
      </c>
      <c r="C49" s="60" t="s">
        <v>90</v>
      </c>
      <c r="D49" s="46"/>
      <c r="E49" s="52"/>
      <c r="F49" s="39"/>
      <c r="G49" s="49">
        <f t="shared" si="12"/>
        <v>0</v>
      </c>
      <c r="H49" s="39"/>
      <c r="I49" s="49"/>
      <c r="J49" s="61"/>
      <c r="K49" s="54"/>
      <c r="L49" s="39"/>
      <c r="M49" s="49">
        <f t="shared" si="13"/>
        <v>0</v>
      </c>
      <c r="N49" s="49"/>
      <c r="O49" s="49">
        <f t="shared" si="14"/>
        <v>0</v>
      </c>
      <c r="P49" s="49"/>
      <c r="Q49" s="49"/>
      <c r="R49" s="42"/>
      <c r="S49" s="49"/>
      <c r="T49" s="49"/>
      <c r="U49" s="49"/>
      <c r="V49" s="55"/>
      <c r="W49" s="42"/>
      <c r="X49" s="56"/>
      <c r="Z49"/>
      <c r="AA49"/>
    </row>
    <row r="50" spans="1:27" ht="27" hidden="1" customHeight="1" x14ac:dyDescent="0.2">
      <c r="A50" s="44"/>
      <c r="B50" s="44" t="s">
        <v>91</v>
      </c>
      <c r="C50" s="60" t="s">
        <v>92</v>
      </c>
      <c r="D50" s="46"/>
      <c r="E50" s="52"/>
      <c r="F50" s="39"/>
      <c r="G50" s="49">
        <f t="shared" si="12"/>
        <v>0</v>
      </c>
      <c r="H50" s="39"/>
      <c r="I50" s="49"/>
      <c r="J50" s="61"/>
      <c r="K50" s="54"/>
      <c r="L50" s="39"/>
      <c r="M50" s="49">
        <f t="shared" si="13"/>
        <v>0</v>
      </c>
      <c r="N50" s="49"/>
      <c r="O50" s="49">
        <f t="shared" si="14"/>
        <v>0</v>
      </c>
      <c r="P50" s="49"/>
      <c r="Q50" s="49"/>
      <c r="R50" s="42"/>
      <c r="S50" s="49"/>
      <c r="T50" s="49"/>
      <c r="U50" s="49"/>
      <c r="V50" s="55"/>
      <c r="W50" s="42"/>
      <c r="X50" s="56"/>
      <c r="Z50"/>
      <c r="AA50"/>
    </row>
    <row r="51" spans="1:27" ht="42.75" customHeight="1" x14ac:dyDescent="0.2">
      <c r="A51" s="20">
        <v>715</v>
      </c>
      <c r="B51" s="20" t="s">
        <v>93</v>
      </c>
      <c r="C51" s="35" t="s">
        <v>94</v>
      </c>
      <c r="D51" s="36">
        <f t="shared" ref="D51:K51" si="15">D52+D54+D63</f>
        <v>1665600</v>
      </c>
      <c r="E51" s="36">
        <f t="shared" si="15"/>
        <v>53600</v>
      </c>
      <c r="F51" s="36">
        <f t="shared" si="15"/>
        <v>0</v>
      </c>
      <c r="G51" s="36">
        <f t="shared" si="15"/>
        <v>1610300</v>
      </c>
      <c r="H51" s="36">
        <f t="shared" si="15"/>
        <v>0</v>
      </c>
      <c r="I51" s="36">
        <f t="shared" si="15"/>
        <v>0</v>
      </c>
      <c r="J51" s="37">
        <f t="shared" si="15"/>
        <v>0</v>
      </c>
      <c r="K51" s="38">
        <f t="shared" si="15"/>
        <v>1665600</v>
      </c>
      <c r="L51" s="39"/>
      <c r="M51" s="40">
        <f>M54+M61+M64</f>
        <v>2678100</v>
      </c>
      <c r="N51" s="40"/>
      <c r="O51" s="40">
        <f>O54+O61+O64</f>
        <v>2678100</v>
      </c>
      <c r="P51" s="40"/>
      <c r="Q51" s="40">
        <f>Q54+Q61+Q64</f>
        <v>1561900</v>
      </c>
      <c r="R51" s="40">
        <f>R54+R61+R64</f>
        <v>2696100</v>
      </c>
      <c r="S51" s="40">
        <f>S54+S61+S64</f>
        <v>0</v>
      </c>
      <c r="T51" s="40"/>
      <c r="U51" s="40">
        <f>Q51+T51</f>
        <v>1561900</v>
      </c>
      <c r="V51" s="41">
        <f>V54+V61+V64</f>
        <v>1560700</v>
      </c>
      <c r="W51" s="42"/>
      <c r="X51" s="43">
        <f>X54+X61+X64</f>
        <v>1560700</v>
      </c>
      <c r="Z51"/>
      <c r="AA51"/>
    </row>
    <row r="52" spans="1:27" ht="25.5" hidden="1" x14ac:dyDescent="0.2">
      <c r="A52" s="44">
        <v>700</v>
      </c>
      <c r="B52" s="44" t="s">
        <v>95</v>
      </c>
      <c r="C52" s="60" t="s">
        <v>96</v>
      </c>
      <c r="D52" s="46"/>
      <c r="E52" s="52"/>
      <c r="F52" s="39"/>
      <c r="G52" s="49">
        <f>D52+F52</f>
        <v>0</v>
      </c>
      <c r="H52" s="39"/>
      <c r="I52" s="49"/>
      <c r="J52" s="53"/>
      <c r="K52" s="54"/>
      <c r="L52" s="39"/>
      <c r="M52" s="49">
        <f>I52+J52</f>
        <v>0</v>
      </c>
      <c r="N52" s="49"/>
      <c r="O52" s="49">
        <f>K52+L52</f>
        <v>0</v>
      </c>
      <c r="P52" s="49"/>
      <c r="Q52" s="49"/>
      <c r="R52"/>
      <c r="S52" s="49"/>
      <c r="T52" s="49"/>
      <c r="U52" s="49"/>
      <c r="V52"/>
      <c r="W52" s="42"/>
      <c r="X52"/>
      <c r="Z52"/>
      <c r="AA52"/>
    </row>
    <row r="53" spans="1:27" ht="38.25" hidden="1" x14ac:dyDescent="0.2">
      <c r="A53" s="44">
        <v>700</v>
      </c>
      <c r="B53" s="44" t="s">
        <v>97</v>
      </c>
      <c r="C53" s="60" t="s">
        <v>98</v>
      </c>
      <c r="D53" s="46"/>
      <c r="E53" s="52"/>
      <c r="F53" s="39"/>
      <c r="G53" s="49">
        <f>D53+F53</f>
        <v>0</v>
      </c>
      <c r="H53" s="39"/>
      <c r="I53" s="49"/>
      <c r="J53" s="53"/>
      <c r="K53" s="54"/>
      <c r="L53" s="39"/>
      <c r="M53" s="49">
        <f>I53+J53</f>
        <v>0</v>
      </c>
      <c r="N53" s="49"/>
      <c r="O53" s="49">
        <f>K53+L53</f>
        <v>0</v>
      </c>
      <c r="P53" s="49"/>
      <c r="Q53" s="49"/>
      <c r="R53"/>
      <c r="S53" s="49"/>
      <c r="T53" s="49"/>
      <c r="U53" s="49"/>
      <c r="V53"/>
      <c r="W53" s="42"/>
      <c r="X53"/>
      <c r="Z53"/>
      <c r="AA53"/>
    </row>
    <row r="54" spans="1:27" ht="76.5" customHeight="1" x14ac:dyDescent="0.2">
      <c r="A54" s="44">
        <v>715</v>
      </c>
      <c r="B54" s="44" t="s">
        <v>99</v>
      </c>
      <c r="C54" s="60" t="s">
        <v>100</v>
      </c>
      <c r="D54" s="46">
        <f t="shared" ref="D54:K54" si="16">D55+D57+D59</f>
        <v>1615600</v>
      </c>
      <c r="E54" s="46">
        <f t="shared" si="16"/>
        <v>35000</v>
      </c>
      <c r="F54" s="46">
        <f t="shared" si="16"/>
        <v>0</v>
      </c>
      <c r="G54" s="46">
        <f t="shared" si="16"/>
        <v>1560300</v>
      </c>
      <c r="H54" s="46">
        <f t="shared" si="16"/>
        <v>0</v>
      </c>
      <c r="I54" s="46">
        <f t="shared" si="16"/>
        <v>0</v>
      </c>
      <c r="J54" s="47">
        <f t="shared" si="16"/>
        <v>0</v>
      </c>
      <c r="K54" s="48">
        <f t="shared" si="16"/>
        <v>1615600</v>
      </c>
      <c r="L54" s="39"/>
      <c r="M54" s="49">
        <f>M55+M57+M59</f>
        <v>1608100</v>
      </c>
      <c r="N54" s="49"/>
      <c r="O54" s="49">
        <f>O55+O57+O59</f>
        <v>1608100</v>
      </c>
      <c r="P54" s="49"/>
      <c r="Q54" s="49">
        <f>Q55+Q57+Q59</f>
        <v>1536700</v>
      </c>
      <c r="R54" s="49">
        <f>R55+R57+R59</f>
        <v>1608100</v>
      </c>
      <c r="S54" s="49">
        <f>S55+S57+S59</f>
        <v>0</v>
      </c>
      <c r="T54" s="49"/>
      <c r="U54" s="40">
        <f t="shared" ref="U54:U67" si="17">Q54+T54</f>
        <v>1536700</v>
      </c>
      <c r="V54" s="50">
        <f>V55+V57+V59</f>
        <v>1530700</v>
      </c>
      <c r="W54" s="42"/>
      <c r="X54" s="51">
        <f>X55+X57+X59</f>
        <v>1530700</v>
      </c>
      <c r="Z54"/>
      <c r="AA54"/>
    </row>
    <row r="55" spans="1:27" ht="63.75" customHeight="1" x14ac:dyDescent="0.2">
      <c r="A55" s="44">
        <v>715</v>
      </c>
      <c r="B55" s="44" t="s">
        <v>101</v>
      </c>
      <c r="C55" s="60" t="s">
        <v>102</v>
      </c>
      <c r="D55" s="46">
        <f t="shared" ref="D55:K55" si="18">D56</f>
        <v>1250000</v>
      </c>
      <c r="E55" s="46">
        <f t="shared" si="18"/>
        <v>-50000</v>
      </c>
      <c r="F55" s="46">
        <f t="shared" si="18"/>
        <v>0</v>
      </c>
      <c r="G55" s="46">
        <f t="shared" si="18"/>
        <v>1250000</v>
      </c>
      <c r="H55" s="46">
        <f t="shared" si="18"/>
        <v>0</v>
      </c>
      <c r="I55" s="46">
        <f t="shared" si="18"/>
        <v>0</v>
      </c>
      <c r="J55" s="47">
        <f t="shared" si="18"/>
        <v>0</v>
      </c>
      <c r="K55" s="48">
        <f t="shared" si="18"/>
        <v>1250000</v>
      </c>
      <c r="L55" s="39"/>
      <c r="M55" s="49">
        <f>M56</f>
        <v>1029000</v>
      </c>
      <c r="N55" s="49"/>
      <c r="O55" s="49">
        <f>O56</f>
        <v>1029000</v>
      </c>
      <c r="P55" s="49"/>
      <c r="Q55" s="49">
        <f>Q56</f>
        <v>1029000</v>
      </c>
      <c r="R55" s="40">
        <f>R56</f>
        <v>1029000</v>
      </c>
      <c r="S55" s="40">
        <f>S56</f>
        <v>0</v>
      </c>
      <c r="T55" s="40"/>
      <c r="U55" s="40">
        <f t="shared" si="17"/>
        <v>1029000</v>
      </c>
      <c r="V55" s="50">
        <f>V56</f>
        <v>1023000</v>
      </c>
      <c r="W55" s="42"/>
      <c r="X55" s="51">
        <f>X56</f>
        <v>1023000</v>
      </c>
      <c r="Z55"/>
      <c r="AA55"/>
    </row>
    <row r="56" spans="1:27" ht="76.5" x14ac:dyDescent="0.2">
      <c r="A56" s="44">
        <v>715</v>
      </c>
      <c r="B56" s="44" t="s">
        <v>103</v>
      </c>
      <c r="C56" s="60" t="s">
        <v>104</v>
      </c>
      <c r="D56" s="46">
        <v>1250000</v>
      </c>
      <c r="E56" s="58">
        <v>-50000</v>
      </c>
      <c r="F56" s="39"/>
      <c r="G56" s="49">
        <f>D56+F56</f>
        <v>1250000</v>
      </c>
      <c r="H56" s="39"/>
      <c r="I56" s="49"/>
      <c r="J56" s="53"/>
      <c r="K56" s="57">
        <f>D56+J56</f>
        <v>1250000</v>
      </c>
      <c r="L56" s="39"/>
      <c r="M56" s="49">
        <v>1029000</v>
      </c>
      <c r="N56" s="49"/>
      <c r="O56" s="49">
        <v>1029000</v>
      </c>
      <c r="P56" s="49"/>
      <c r="Q56" s="49">
        <v>1029000</v>
      </c>
      <c r="R56" s="49">
        <v>1029000</v>
      </c>
      <c r="S56" s="40"/>
      <c r="T56" s="40"/>
      <c r="U56" s="40">
        <f t="shared" si="17"/>
        <v>1029000</v>
      </c>
      <c r="V56" s="50">
        <v>1023000</v>
      </c>
      <c r="W56" s="42"/>
      <c r="X56" s="51">
        <v>1023000</v>
      </c>
      <c r="Z56"/>
      <c r="AA56"/>
    </row>
    <row r="57" spans="1:27" ht="76.5" customHeight="1" x14ac:dyDescent="0.2">
      <c r="A57" s="44">
        <v>715</v>
      </c>
      <c r="B57" s="44" t="s">
        <v>105</v>
      </c>
      <c r="C57" s="60" t="s">
        <v>106</v>
      </c>
      <c r="D57" s="46">
        <f t="shared" ref="D57:K57" si="19">D58</f>
        <v>310300</v>
      </c>
      <c r="E57" s="46">
        <f t="shared" si="19"/>
        <v>85000</v>
      </c>
      <c r="F57" s="46">
        <f t="shared" si="19"/>
        <v>0</v>
      </c>
      <c r="G57" s="46">
        <f t="shared" si="19"/>
        <v>310300</v>
      </c>
      <c r="H57" s="46">
        <f t="shared" si="19"/>
        <v>0</v>
      </c>
      <c r="I57" s="46">
        <f t="shared" si="19"/>
        <v>0</v>
      </c>
      <c r="J57" s="47">
        <f t="shared" si="19"/>
        <v>0</v>
      </c>
      <c r="K57" s="48">
        <f t="shared" si="19"/>
        <v>310300</v>
      </c>
      <c r="L57" s="39"/>
      <c r="M57" s="49">
        <f>M58</f>
        <v>521500</v>
      </c>
      <c r="N57" s="49"/>
      <c r="O57" s="49">
        <f>O58</f>
        <v>521500</v>
      </c>
      <c r="P57" s="49"/>
      <c r="Q57" s="49">
        <f>Q58</f>
        <v>263000</v>
      </c>
      <c r="R57" s="40">
        <f>R58</f>
        <v>521500</v>
      </c>
      <c r="S57" s="40">
        <f>S58</f>
        <v>0</v>
      </c>
      <c r="T57" s="40"/>
      <c r="U57" s="40">
        <f t="shared" si="17"/>
        <v>263000</v>
      </c>
      <c r="V57" s="50">
        <f>V58</f>
        <v>263000</v>
      </c>
      <c r="W57" s="42"/>
      <c r="X57" s="51">
        <f>X58</f>
        <v>263000</v>
      </c>
      <c r="Z57"/>
      <c r="AA57"/>
    </row>
    <row r="58" spans="1:27" ht="63" customHeight="1" x14ac:dyDescent="0.2">
      <c r="A58" s="44">
        <v>715</v>
      </c>
      <c r="B58" s="44" t="s">
        <v>107</v>
      </c>
      <c r="C58" s="60" t="s">
        <v>108</v>
      </c>
      <c r="D58" s="46">
        <v>310300</v>
      </c>
      <c r="E58" s="58">
        <v>85000</v>
      </c>
      <c r="F58" s="39"/>
      <c r="G58" s="49">
        <f>D58+F58</f>
        <v>310300</v>
      </c>
      <c r="H58" s="39"/>
      <c r="I58" s="49"/>
      <c r="J58" s="53"/>
      <c r="K58" s="57">
        <f>D58+J58</f>
        <v>310300</v>
      </c>
      <c r="L58" s="39"/>
      <c r="M58" s="49">
        <v>521500</v>
      </c>
      <c r="N58" s="49"/>
      <c r="O58" s="49">
        <v>521500</v>
      </c>
      <c r="P58" s="49"/>
      <c r="Q58" s="49">
        <v>263000</v>
      </c>
      <c r="R58" s="49">
        <v>521500</v>
      </c>
      <c r="S58" s="40"/>
      <c r="T58" s="40"/>
      <c r="U58" s="40">
        <f t="shared" si="17"/>
        <v>263000</v>
      </c>
      <c r="V58" s="50">
        <v>263000</v>
      </c>
      <c r="W58" s="42"/>
      <c r="X58" s="51">
        <v>263000</v>
      </c>
      <c r="Z58"/>
      <c r="AA58"/>
    </row>
    <row r="59" spans="1:27" ht="39.75" customHeight="1" x14ac:dyDescent="0.2">
      <c r="A59" s="44">
        <v>715</v>
      </c>
      <c r="B59" s="44" t="s">
        <v>109</v>
      </c>
      <c r="C59" s="60" t="s">
        <v>110</v>
      </c>
      <c r="D59" s="46">
        <f t="shared" ref="D59:K59" si="20">D60</f>
        <v>55300</v>
      </c>
      <c r="E59" s="46">
        <f t="shared" si="20"/>
        <v>0</v>
      </c>
      <c r="F59" s="46">
        <f t="shared" si="20"/>
        <v>0</v>
      </c>
      <c r="G59" s="46">
        <f t="shared" si="20"/>
        <v>0</v>
      </c>
      <c r="H59" s="46">
        <f t="shared" si="20"/>
        <v>0</v>
      </c>
      <c r="I59" s="46">
        <f t="shared" si="20"/>
        <v>0</v>
      </c>
      <c r="J59" s="47">
        <f t="shared" si="20"/>
        <v>0</v>
      </c>
      <c r="K59" s="48">
        <f t="shared" si="20"/>
        <v>55300</v>
      </c>
      <c r="L59" s="39"/>
      <c r="M59" s="49">
        <f>M60</f>
        <v>57600</v>
      </c>
      <c r="N59" s="49"/>
      <c r="O59" s="49">
        <f>O60</f>
        <v>57600</v>
      </c>
      <c r="P59" s="49"/>
      <c r="Q59" s="49">
        <f>Q60</f>
        <v>244700</v>
      </c>
      <c r="R59" s="40">
        <f>R60</f>
        <v>57600</v>
      </c>
      <c r="S59" s="40">
        <f>S60</f>
        <v>0</v>
      </c>
      <c r="T59" s="40"/>
      <c r="U59" s="40">
        <f t="shared" si="17"/>
        <v>244700</v>
      </c>
      <c r="V59" s="50">
        <f>V60</f>
        <v>244700</v>
      </c>
      <c r="W59" s="42"/>
      <c r="X59" s="51">
        <f>X60</f>
        <v>244700</v>
      </c>
      <c r="Z59"/>
      <c r="AA59"/>
    </row>
    <row r="60" spans="1:27" ht="26.25" customHeight="1" x14ac:dyDescent="0.2">
      <c r="A60" s="44">
        <v>715</v>
      </c>
      <c r="B60" s="44" t="s">
        <v>111</v>
      </c>
      <c r="C60" s="60" t="s">
        <v>112</v>
      </c>
      <c r="D60" s="46">
        <v>55300</v>
      </c>
      <c r="E60" s="58"/>
      <c r="F60" s="39"/>
      <c r="G60" s="49"/>
      <c r="H60" s="39"/>
      <c r="I60" s="49"/>
      <c r="J60" s="53"/>
      <c r="K60" s="54">
        <f>D60+J60</f>
        <v>55300</v>
      </c>
      <c r="L60" s="39"/>
      <c r="M60" s="49">
        <v>57600</v>
      </c>
      <c r="N60" s="49"/>
      <c r="O60" s="49">
        <v>57600</v>
      </c>
      <c r="P60" s="49"/>
      <c r="Q60" s="49">
        <v>244700</v>
      </c>
      <c r="R60" s="49">
        <v>57600</v>
      </c>
      <c r="S60" s="40"/>
      <c r="T60" s="40"/>
      <c r="U60" s="40">
        <f t="shared" si="17"/>
        <v>244700</v>
      </c>
      <c r="V60" s="50">
        <v>244700</v>
      </c>
      <c r="W60" s="42"/>
      <c r="X60" s="51">
        <v>244700</v>
      </c>
      <c r="Z60"/>
      <c r="AA60"/>
    </row>
    <row r="61" spans="1:27" ht="24" customHeight="1" x14ac:dyDescent="0.2">
      <c r="A61" s="44">
        <v>715</v>
      </c>
      <c r="B61" s="44" t="s">
        <v>113</v>
      </c>
      <c r="C61" s="60" t="s">
        <v>114</v>
      </c>
      <c r="D61" s="46">
        <f t="shared" ref="D61:K62" si="21">D62</f>
        <v>50000</v>
      </c>
      <c r="E61" s="46">
        <f t="shared" si="21"/>
        <v>18600</v>
      </c>
      <c r="F61" s="46">
        <f t="shared" si="21"/>
        <v>0</v>
      </c>
      <c r="G61" s="46">
        <f t="shared" si="21"/>
        <v>50000</v>
      </c>
      <c r="H61" s="46">
        <f t="shared" si="21"/>
        <v>0</v>
      </c>
      <c r="I61" s="46">
        <f t="shared" si="21"/>
        <v>0</v>
      </c>
      <c r="J61" s="47">
        <f t="shared" si="21"/>
        <v>0</v>
      </c>
      <c r="K61" s="48">
        <f t="shared" si="21"/>
        <v>50000</v>
      </c>
      <c r="L61" s="39"/>
      <c r="M61" s="49">
        <f>M62</f>
        <v>60000</v>
      </c>
      <c r="N61" s="49"/>
      <c r="O61" s="49">
        <f>O62</f>
        <v>60000</v>
      </c>
      <c r="P61" s="49"/>
      <c r="Q61" s="49">
        <f t="shared" ref="Q61:S62" si="22">Q62</f>
        <v>5200</v>
      </c>
      <c r="R61" s="40">
        <f t="shared" si="22"/>
        <v>63000</v>
      </c>
      <c r="S61" s="40">
        <f t="shared" si="22"/>
        <v>0</v>
      </c>
      <c r="T61" s="40"/>
      <c r="U61" s="40">
        <f t="shared" si="17"/>
        <v>5200</v>
      </c>
      <c r="V61" s="50">
        <f>V62</f>
        <v>5000</v>
      </c>
      <c r="W61" s="42"/>
      <c r="X61" s="51">
        <f>X62</f>
        <v>5000</v>
      </c>
      <c r="Z61"/>
      <c r="AA61"/>
    </row>
    <row r="62" spans="1:27" ht="36" customHeight="1" x14ac:dyDescent="0.2">
      <c r="A62" s="44">
        <v>715</v>
      </c>
      <c r="B62" s="44" t="s">
        <v>115</v>
      </c>
      <c r="C62" s="60" t="s">
        <v>116</v>
      </c>
      <c r="D62" s="46">
        <f t="shared" si="21"/>
        <v>50000</v>
      </c>
      <c r="E62" s="46">
        <f t="shared" si="21"/>
        <v>18600</v>
      </c>
      <c r="F62" s="46">
        <f t="shared" si="21"/>
        <v>0</v>
      </c>
      <c r="G62" s="46">
        <f t="shared" si="21"/>
        <v>50000</v>
      </c>
      <c r="H62" s="46">
        <f t="shared" si="21"/>
        <v>0</v>
      </c>
      <c r="I62" s="46">
        <f t="shared" si="21"/>
        <v>0</v>
      </c>
      <c r="J62" s="47">
        <f t="shared" si="21"/>
        <v>0</v>
      </c>
      <c r="K62" s="48">
        <f t="shared" si="21"/>
        <v>50000</v>
      </c>
      <c r="L62" s="39"/>
      <c r="M62" s="49">
        <f>M63</f>
        <v>60000</v>
      </c>
      <c r="N62" s="49"/>
      <c r="O62" s="49">
        <f>O63</f>
        <v>60000</v>
      </c>
      <c r="P62" s="49"/>
      <c r="Q62" s="49">
        <f t="shared" si="22"/>
        <v>5200</v>
      </c>
      <c r="R62" s="40">
        <f t="shared" si="22"/>
        <v>63000</v>
      </c>
      <c r="S62" s="40">
        <f t="shared" si="22"/>
        <v>0</v>
      </c>
      <c r="T62" s="40"/>
      <c r="U62" s="40">
        <f t="shared" si="17"/>
        <v>5200</v>
      </c>
      <c r="V62" s="50">
        <f>V63</f>
        <v>5000</v>
      </c>
      <c r="W62" s="42"/>
      <c r="X62" s="51">
        <f>X63</f>
        <v>5000</v>
      </c>
      <c r="Z62"/>
      <c r="AA62"/>
    </row>
    <row r="63" spans="1:27" ht="47.25" customHeight="1" x14ac:dyDescent="0.2">
      <c r="A63" s="44">
        <v>715</v>
      </c>
      <c r="B63" s="44" t="s">
        <v>117</v>
      </c>
      <c r="C63" s="60" t="s">
        <v>118</v>
      </c>
      <c r="D63" s="46">
        <v>50000</v>
      </c>
      <c r="E63" s="58">
        <v>18600</v>
      </c>
      <c r="F63" s="39"/>
      <c r="G63" s="49">
        <f>D63+F63</f>
        <v>50000</v>
      </c>
      <c r="H63" s="39"/>
      <c r="I63" s="49"/>
      <c r="J63" s="53"/>
      <c r="K63" s="54">
        <f>D63+J63</f>
        <v>50000</v>
      </c>
      <c r="L63" s="39"/>
      <c r="M63" s="49">
        <v>60000</v>
      </c>
      <c r="N63" s="49"/>
      <c r="O63" s="49">
        <v>60000</v>
      </c>
      <c r="P63" s="49"/>
      <c r="Q63" s="49">
        <v>5200</v>
      </c>
      <c r="R63" s="49">
        <v>63000</v>
      </c>
      <c r="S63" s="40"/>
      <c r="T63" s="40"/>
      <c r="U63" s="40">
        <f t="shared" si="17"/>
        <v>5200</v>
      </c>
      <c r="V63" s="50">
        <v>5000</v>
      </c>
      <c r="W63" s="42"/>
      <c r="X63" s="51">
        <v>5000</v>
      </c>
      <c r="Z63"/>
      <c r="AA63"/>
    </row>
    <row r="64" spans="1:27" ht="71.25" customHeight="1" x14ac:dyDescent="0.2">
      <c r="A64" s="44">
        <v>715</v>
      </c>
      <c r="B64" s="44" t="s">
        <v>119</v>
      </c>
      <c r="C64" s="60" t="s">
        <v>120</v>
      </c>
      <c r="D64" s="46"/>
      <c r="E64" s="58"/>
      <c r="F64" s="39"/>
      <c r="G64" s="49"/>
      <c r="H64" s="39"/>
      <c r="I64" s="49"/>
      <c r="J64" s="53"/>
      <c r="K64" s="54"/>
      <c r="L64" s="39"/>
      <c r="M64" s="49">
        <v>1010000</v>
      </c>
      <c r="N64" s="49"/>
      <c r="O64" s="49">
        <v>1010000</v>
      </c>
      <c r="P64" s="49"/>
      <c r="Q64" s="49">
        <v>20000</v>
      </c>
      <c r="R64" s="49">
        <v>1025000</v>
      </c>
      <c r="S64" s="40"/>
      <c r="T64" s="40"/>
      <c r="U64" s="40">
        <f t="shared" si="17"/>
        <v>20000</v>
      </c>
      <c r="V64" s="50">
        <v>25000</v>
      </c>
      <c r="W64" s="42"/>
      <c r="X64" s="51">
        <v>25000</v>
      </c>
      <c r="Z64"/>
      <c r="AA64"/>
    </row>
    <row r="65" spans="1:27" ht="32.25" customHeight="1" x14ac:dyDescent="0.2">
      <c r="A65" s="68" t="s">
        <v>121</v>
      </c>
      <c r="B65" s="20" t="s">
        <v>122</v>
      </c>
      <c r="C65" s="35" t="s">
        <v>123</v>
      </c>
      <c r="D65" s="36">
        <f t="shared" ref="D65:K65" si="23">D66</f>
        <v>152000</v>
      </c>
      <c r="E65" s="36">
        <f t="shared" si="23"/>
        <v>0</v>
      </c>
      <c r="F65" s="36">
        <f t="shared" si="23"/>
        <v>0</v>
      </c>
      <c r="G65" s="36">
        <f t="shared" si="23"/>
        <v>152000</v>
      </c>
      <c r="H65" s="36">
        <f t="shared" si="23"/>
        <v>0</v>
      </c>
      <c r="I65" s="36">
        <f t="shared" si="23"/>
        <v>0</v>
      </c>
      <c r="J65" s="37">
        <f t="shared" si="23"/>
        <v>0</v>
      </c>
      <c r="K65" s="38">
        <f t="shared" si="23"/>
        <v>152000</v>
      </c>
      <c r="L65" s="39"/>
      <c r="M65" s="40">
        <f>M66</f>
        <v>52500</v>
      </c>
      <c r="N65" s="40"/>
      <c r="O65" s="40">
        <f>O66</f>
        <v>52500</v>
      </c>
      <c r="P65" s="40"/>
      <c r="Q65" s="40">
        <f>Q66</f>
        <v>15400</v>
      </c>
      <c r="R65" s="40">
        <f>R66</f>
        <v>52500</v>
      </c>
      <c r="S65" s="40">
        <f>S66</f>
        <v>0</v>
      </c>
      <c r="T65" s="40"/>
      <c r="U65" s="40">
        <f t="shared" si="17"/>
        <v>15400</v>
      </c>
      <c r="V65" s="41">
        <f>V66</f>
        <v>15400</v>
      </c>
      <c r="W65" s="42"/>
      <c r="X65" s="43">
        <f>X66</f>
        <v>15400</v>
      </c>
      <c r="Z65"/>
      <c r="AA65"/>
    </row>
    <row r="66" spans="1:27" ht="14.25" customHeight="1" x14ac:dyDescent="0.2">
      <c r="A66" s="69" t="s">
        <v>121</v>
      </c>
      <c r="B66" s="44" t="s">
        <v>124</v>
      </c>
      <c r="C66" s="60" t="s">
        <v>125</v>
      </c>
      <c r="D66" s="46">
        <f t="shared" ref="D66:K66" si="24">D67+D68+D69+D70+D71</f>
        <v>152000</v>
      </c>
      <c r="E66" s="46">
        <f t="shared" si="24"/>
        <v>0</v>
      </c>
      <c r="F66" s="46">
        <f t="shared" si="24"/>
        <v>0</v>
      </c>
      <c r="G66" s="46">
        <f t="shared" si="24"/>
        <v>152000</v>
      </c>
      <c r="H66" s="46">
        <f t="shared" si="24"/>
        <v>0</v>
      </c>
      <c r="I66" s="46">
        <f t="shared" si="24"/>
        <v>0</v>
      </c>
      <c r="J66" s="47">
        <f t="shared" si="24"/>
        <v>0</v>
      </c>
      <c r="K66" s="48">
        <f t="shared" si="24"/>
        <v>152000</v>
      </c>
      <c r="L66" s="39"/>
      <c r="M66" s="49">
        <f>M67+M68+M69+M70+M71</f>
        <v>52500</v>
      </c>
      <c r="N66" s="49"/>
      <c r="O66" s="49">
        <f>O67+O68+O69+O70+O71</f>
        <v>52500</v>
      </c>
      <c r="P66" s="49"/>
      <c r="Q66" s="49">
        <f>Q67+Q69+Q70</f>
        <v>15400</v>
      </c>
      <c r="R66" s="40">
        <f>R67+R69+R70</f>
        <v>52500</v>
      </c>
      <c r="S66" s="40">
        <f>S67+S69+S70</f>
        <v>0</v>
      </c>
      <c r="T66" s="40"/>
      <c r="U66" s="40">
        <f t="shared" si="17"/>
        <v>15400</v>
      </c>
      <c r="V66" s="50">
        <f>V67+V69+V70</f>
        <v>15400</v>
      </c>
      <c r="W66" s="42"/>
      <c r="X66" s="51">
        <f>X67+X69+X70</f>
        <v>15400</v>
      </c>
      <c r="Z66"/>
      <c r="AA66"/>
    </row>
    <row r="67" spans="1:27" ht="25.5" x14ac:dyDescent="0.2">
      <c r="A67" s="69" t="s">
        <v>121</v>
      </c>
      <c r="B67" s="44" t="s">
        <v>126</v>
      </c>
      <c r="C67" s="60" t="s">
        <v>127</v>
      </c>
      <c r="D67" s="46">
        <v>50000</v>
      </c>
      <c r="E67" s="52"/>
      <c r="F67" s="39"/>
      <c r="G67" s="49">
        <f>D67+F67</f>
        <v>50000</v>
      </c>
      <c r="H67" s="39"/>
      <c r="I67" s="49"/>
      <c r="J67" s="53"/>
      <c r="K67" s="57">
        <f>D67+J67</f>
        <v>50000</v>
      </c>
      <c r="L67" s="39"/>
      <c r="M67" s="49">
        <v>47500</v>
      </c>
      <c r="N67" s="49"/>
      <c r="O67" s="49">
        <v>47500</v>
      </c>
      <c r="P67" s="49"/>
      <c r="Q67" s="49">
        <v>8000</v>
      </c>
      <c r="R67" s="49">
        <v>47500</v>
      </c>
      <c r="S67" s="40"/>
      <c r="T67" s="40"/>
      <c r="U67" s="40">
        <f t="shared" si="17"/>
        <v>8000</v>
      </c>
      <c r="V67" s="50">
        <v>8000</v>
      </c>
      <c r="W67" s="42"/>
      <c r="X67" s="51">
        <v>8000</v>
      </c>
      <c r="Z67"/>
      <c r="AA67"/>
    </row>
    <row r="68" spans="1:27" ht="0.75" hidden="1" customHeight="1" x14ac:dyDescent="0.2">
      <c r="A68" s="69"/>
      <c r="B68" s="44" t="s">
        <v>128</v>
      </c>
      <c r="C68" s="60" t="s">
        <v>129</v>
      </c>
      <c r="D68" s="46">
        <v>0</v>
      </c>
      <c r="E68" s="52"/>
      <c r="F68" s="39"/>
      <c r="G68" s="49">
        <f>D68+F68</f>
        <v>0</v>
      </c>
      <c r="H68" s="39"/>
      <c r="I68" s="49"/>
      <c r="J68" s="53"/>
      <c r="K68" s="57">
        <f>D68+J68</f>
        <v>0</v>
      </c>
      <c r="L68" s="39"/>
      <c r="M68" s="49">
        <f>I68+J68</f>
        <v>0</v>
      </c>
      <c r="N68" s="49"/>
      <c r="O68" s="49">
        <f>K68+L68</f>
        <v>0</v>
      </c>
      <c r="P68" s="49"/>
      <c r="Q68" s="49"/>
      <c r="R68" s="49">
        <v>0</v>
      </c>
      <c r="S68" s="49"/>
      <c r="T68" s="49"/>
      <c r="U68" s="49"/>
      <c r="V68" s="50">
        <v>0</v>
      </c>
      <c r="W68" s="42"/>
      <c r="X68" s="51">
        <v>0</v>
      </c>
      <c r="Z68"/>
      <c r="AA68"/>
    </row>
    <row r="69" spans="1:27" ht="12" customHeight="1" x14ac:dyDescent="0.2">
      <c r="A69" s="69" t="s">
        <v>121</v>
      </c>
      <c r="B69" s="44" t="s">
        <v>130</v>
      </c>
      <c r="C69" s="60" t="s">
        <v>131</v>
      </c>
      <c r="D69" s="46">
        <v>0</v>
      </c>
      <c r="E69" s="52"/>
      <c r="F69" s="39"/>
      <c r="G69" s="49">
        <f>D69+F69</f>
        <v>0</v>
      </c>
      <c r="H69" s="39"/>
      <c r="I69" s="49"/>
      <c r="J69" s="53"/>
      <c r="K69" s="57">
        <f>D69+J69</f>
        <v>0</v>
      </c>
      <c r="L69" s="39"/>
      <c r="M69" s="49">
        <v>400</v>
      </c>
      <c r="N69" s="49"/>
      <c r="O69" s="49">
        <v>400</v>
      </c>
      <c r="P69" s="49"/>
      <c r="Q69" s="49">
        <v>7400</v>
      </c>
      <c r="R69" s="49">
        <v>400</v>
      </c>
      <c r="S69" s="40"/>
      <c r="T69" s="40"/>
      <c r="U69" s="40">
        <f>Q69+T69</f>
        <v>7400</v>
      </c>
      <c r="V69" s="50">
        <v>7400</v>
      </c>
      <c r="W69" s="42"/>
      <c r="X69" s="51">
        <v>7400</v>
      </c>
      <c r="Z69"/>
      <c r="AA69"/>
    </row>
    <row r="70" spans="1:27" ht="9" hidden="1" customHeight="1" x14ac:dyDescent="0.2">
      <c r="A70" s="69" t="s">
        <v>121</v>
      </c>
      <c r="B70" s="44" t="s">
        <v>132</v>
      </c>
      <c r="C70" s="60" t="s">
        <v>133</v>
      </c>
      <c r="D70" s="46">
        <v>102000</v>
      </c>
      <c r="E70" s="52"/>
      <c r="F70" s="39"/>
      <c r="G70" s="49">
        <f>D70+F70</f>
        <v>102000</v>
      </c>
      <c r="H70" s="39"/>
      <c r="I70" s="49"/>
      <c r="J70" s="53"/>
      <c r="K70" s="57">
        <f>D70+J70</f>
        <v>102000</v>
      </c>
      <c r="L70" s="39"/>
      <c r="M70" s="49">
        <v>4600</v>
      </c>
      <c r="N70" s="49"/>
      <c r="O70" s="49">
        <v>4600</v>
      </c>
      <c r="P70" s="49"/>
      <c r="Q70" s="49">
        <v>0</v>
      </c>
      <c r="R70" s="49">
        <v>4600</v>
      </c>
      <c r="S70" s="40"/>
      <c r="T70" s="40"/>
      <c r="U70" s="40"/>
      <c r="V70" s="50">
        <v>0</v>
      </c>
      <c r="W70" s="42"/>
      <c r="X70" s="51">
        <v>0</v>
      </c>
      <c r="Z70"/>
      <c r="AA70"/>
    </row>
    <row r="71" spans="1:27" ht="25.5" hidden="1" x14ac:dyDescent="0.2">
      <c r="A71" s="69"/>
      <c r="B71" s="44" t="s">
        <v>134</v>
      </c>
      <c r="C71" s="70" t="s">
        <v>135</v>
      </c>
      <c r="D71" s="46">
        <v>0</v>
      </c>
      <c r="E71" s="52"/>
      <c r="F71" s="39"/>
      <c r="G71" s="49">
        <f>D71+F71</f>
        <v>0</v>
      </c>
      <c r="H71" s="39"/>
      <c r="I71" s="49"/>
      <c r="J71" s="53"/>
      <c r="K71" s="57">
        <f>D71+J71</f>
        <v>0</v>
      </c>
      <c r="L71" s="39"/>
      <c r="M71" s="49">
        <f>I71+J71</f>
        <v>0</v>
      </c>
      <c r="N71" s="49"/>
      <c r="O71" s="49">
        <f>K71+L71</f>
        <v>0</v>
      </c>
      <c r="P71" s="49"/>
      <c r="Q71" s="49"/>
      <c r="R71" s="49">
        <v>0</v>
      </c>
      <c r="S71" s="49"/>
      <c r="T71" s="49"/>
      <c r="U71" s="49"/>
      <c r="V71" s="50">
        <v>0</v>
      </c>
      <c r="W71" s="42"/>
      <c r="X71" s="51">
        <v>0</v>
      </c>
      <c r="Z71"/>
      <c r="AA71"/>
    </row>
    <row r="72" spans="1:27" ht="29.25" customHeight="1" x14ac:dyDescent="0.2">
      <c r="A72" s="20">
        <v>715</v>
      </c>
      <c r="B72" s="20" t="s">
        <v>136</v>
      </c>
      <c r="C72" s="35" t="s">
        <v>137</v>
      </c>
      <c r="D72" s="36" t="e">
        <f t="shared" ref="D72:K72" si="25">D83</f>
        <v>#REF!</v>
      </c>
      <c r="E72" s="36" t="e">
        <f t="shared" si="25"/>
        <v>#REF!</v>
      </c>
      <c r="F72" s="36" t="e">
        <f t="shared" si="25"/>
        <v>#REF!</v>
      </c>
      <c r="G72" s="36" t="e">
        <f t="shared" si="25"/>
        <v>#REF!</v>
      </c>
      <c r="H72" s="36" t="e">
        <f t="shared" si="25"/>
        <v>#REF!</v>
      </c>
      <c r="I72" s="36" t="e">
        <f t="shared" si="25"/>
        <v>#REF!</v>
      </c>
      <c r="J72" s="37" t="e">
        <f t="shared" si="25"/>
        <v>#REF!</v>
      </c>
      <c r="K72" s="38" t="e">
        <f t="shared" si="25"/>
        <v>#REF!</v>
      </c>
      <c r="L72" s="39"/>
      <c r="M72" s="40">
        <f>M73+M79</f>
        <v>6324900</v>
      </c>
      <c r="N72" s="40"/>
      <c r="O72" s="40">
        <f>O73+O79</f>
        <v>6324900</v>
      </c>
      <c r="P72" s="40"/>
      <c r="Q72" s="40">
        <f>Q73+Q79</f>
        <v>6456800</v>
      </c>
      <c r="R72" s="40">
        <f>R73+R79</f>
        <v>857000</v>
      </c>
      <c r="S72" s="40">
        <f>S73+S79</f>
        <v>0</v>
      </c>
      <c r="T72" s="40"/>
      <c r="U72" s="40">
        <f t="shared" ref="U72:U89" si="26">Q72+T72</f>
        <v>6456800</v>
      </c>
      <c r="V72" s="41">
        <f>V73+V79</f>
        <v>6547900</v>
      </c>
      <c r="W72" s="42"/>
      <c r="X72" s="43">
        <f>X73+X79</f>
        <v>6547900</v>
      </c>
      <c r="Z72"/>
      <c r="AA72"/>
    </row>
    <row r="73" spans="1:27" ht="15" customHeight="1" x14ac:dyDescent="0.2">
      <c r="A73" s="44">
        <v>715</v>
      </c>
      <c r="B73" s="71" t="s">
        <v>138</v>
      </c>
      <c r="C73" s="63" t="s">
        <v>139</v>
      </c>
      <c r="D73" s="36" t="e">
        <f>#REF!</f>
        <v>#REF!</v>
      </c>
      <c r="E73" s="72" t="e">
        <f>#REF!</f>
        <v>#REF!</v>
      </c>
      <c r="F73" s="39"/>
      <c r="G73" s="49" t="e">
        <f>D73+F73</f>
        <v>#REF!</v>
      </c>
      <c r="H73" s="39"/>
      <c r="I73" s="49"/>
      <c r="J73" s="53"/>
      <c r="K73" s="54"/>
      <c r="L73" s="39"/>
      <c r="M73" s="64">
        <f>M74</f>
        <v>5487900</v>
      </c>
      <c r="N73" s="64"/>
      <c r="O73" s="64">
        <f>O74</f>
        <v>5487900</v>
      </c>
      <c r="P73" s="64"/>
      <c r="Q73" s="64">
        <f t="shared" ref="Q73:S74" si="27">Q74</f>
        <v>5772600</v>
      </c>
      <c r="R73" s="40">
        <f t="shared" si="27"/>
        <v>0</v>
      </c>
      <c r="S73" s="40">
        <f t="shared" si="27"/>
        <v>0</v>
      </c>
      <c r="T73" s="40"/>
      <c r="U73" s="40">
        <f t="shared" si="26"/>
        <v>5772600</v>
      </c>
      <c r="V73" s="65">
        <f>V74</f>
        <v>5772600</v>
      </c>
      <c r="W73" s="42"/>
      <c r="X73" s="66">
        <f>X74</f>
        <v>5772600</v>
      </c>
      <c r="Z73"/>
      <c r="AA73"/>
    </row>
    <row r="74" spans="1:27" ht="12.75" customHeight="1" x14ac:dyDescent="0.2">
      <c r="A74" s="44">
        <v>715</v>
      </c>
      <c r="B74" s="44" t="s">
        <v>140</v>
      </c>
      <c r="C74" s="60" t="s">
        <v>141</v>
      </c>
      <c r="D74" s="46"/>
      <c r="E74" s="72"/>
      <c r="F74" s="39"/>
      <c r="G74" s="49">
        <f>D74+F74</f>
        <v>0</v>
      </c>
      <c r="H74" s="39"/>
      <c r="I74" s="49"/>
      <c r="J74" s="53"/>
      <c r="K74" s="54"/>
      <c r="L74" s="39"/>
      <c r="M74" s="49">
        <f>M75</f>
        <v>5487900</v>
      </c>
      <c r="N74" s="49"/>
      <c r="O74" s="49">
        <f>O75</f>
        <v>5487900</v>
      </c>
      <c r="P74" s="49"/>
      <c r="Q74" s="49">
        <f t="shared" si="27"/>
        <v>5772600</v>
      </c>
      <c r="R74" s="40">
        <f t="shared" si="27"/>
        <v>0</v>
      </c>
      <c r="S74" s="40">
        <f t="shared" si="27"/>
        <v>0</v>
      </c>
      <c r="T74" s="40"/>
      <c r="U74" s="40">
        <f t="shared" si="26"/>
        <v>5772600</v>
      </c>
      <c r="V74" s="50">
        <f>V75</f>
        <v>5772600</v>
      </c>
      <c r="W74" s="42"/>
      <c r="X74" s="51">
        <f>X75</f>
        <v>5772600</v>
      </c>
      <c r="Z74"/>
      <c r="AA74"/>
    </row>
    <row r="75" spans="1:27" ht="38.25" x14ac:dyDescent="0.2">
      <c r="A75" s="44">
        <v>715</v>
      </c>
      <c r="B75" s="71" t="s">
        <v>142</v>
      </c>
      <c r="C75" s="63" t="s">
        <v>143</v>
      </c>
      <c r="D75" s="46"/>
      <c r="E75" s="72"/>
      <c r="F75" s="39"/>
      <c r="G75" s="49">
        <f>D75+F75</f>
        <v>0</v>
      </c>
      <c r="H75" s="39"/>
      <c r="I75" s="49"/>
      <c r="J75" s="53"/>
      <c r="K75" s="54"/>
      <c r="L75" s="39"/>
      <c r="M75" s="49">
        <v>5487900</v>
      </c>
      <c r="N75" s="49"/>
      <c r="O75" s="49">
        <v>5487900</v>
      </c>
      <c r="P75" s="49"/>
      <c r="Q75" s="64">
        <f>Q76+Q77+Q78</f>
        <v>5772600</v>
      </c>
      <c r="R75" s="64">
        <f>R76+R77+R78</f>
        <v>0</v>
      </c>
      <c r="S75" s="64">
        <f>S76+S77+S78</f>
        <v>0</v>
      </c>
      <c r="T75" s="64"/>
      <c r="U75" s="40">
        <f t="shared" si="26"/>
        <v>5772600</v>
      </c>
      <c r="V75" s="65">
        <f>V76+V77+V78</f>
        <v>5772600</v>
      </c>
      <c r="W75" s="42"/>
      <c r="X75" s="66">
        <f>X76+X77+X78</f>
        <v>5772600</v>
      </c>
      <c r="Z75"/>
      <c r="AA75"/>
    </row>
    <row r="76" spans="1:27" ht="25.5" x14ac:dyDescent="0.2">
      <c r="A76" s="44">
        <v>715</v>
      </c>
      <c r="B76" s="44" t="s">
        <v>144</v>
      </c>
      <c r="C76" s="60" t="s">
        <v>143</v>
      </c>
      <c r="D76" s="46"/>
      <c r="E76" s="72"/>
      <c r="F76" s="39"/>
      <c r="G76" s="49"/>
      <c r="H76" s="39"/>
      <c r="I76" s="49"/>
      <c r="J76" s="53"/>
      <c r="K76" s="54"/>
      <c r="L76" s="39"/>
      <c r="M76" s="49"/>
      <c r="N76" s="49"/>
      <c r="O76" s="49"/>
      <c r="P76" s="49"/>
      <c r="Q76" s="49">
        <v>2300500</v>
      </c>
      <c r="R76" s="49"/>
      <c r="S76" s="40"/>
      <c r="T76" s="40"/>
      <c r="U76" s="40">
        <f t="shared" si="26"/>
        <v>2300500</v>
      </c>
      <c r="V76" s="50">
        <v>2300500</v>
      </c>
      <c r="W76" s="42"/>
      <c r="X76" s="51">
        <v>2300500</v>
      </c>
      <c r="Z76"/>
      <c r="AA76"/>
    </row>
    <row r="77" spans="1:27" ht="25.5" x14ac:dyDescent="0.2">
      <c r="A77" s="44">
        <v>715</v>
      </c>
      <c r="B77" s="44" t="s">
        <v>145</v>
      </c>
      <c r="C77" s="60" t="s">
        <v>143</v>
      </c>
      <c r="D77" s="46"/>
      <c r="E77" s="72"/>
      <c r="F77" s="39"/>
      <c r="G77" s="49"/>
      <c r="H77" s="39"/>
      <c r="I77" s="49"/>
      <c r="J77" s="53"/>
      <c r="K77" s="54"/>
      <c r="L77" s="39"/>
      <c r="M77" s="49"/>
      <c r="N77" s="49"/>
      <c r="O77" s="49"/>
      <c r="P77" s="49"/>
      <c r="Q77" s="49">
        <v>2496000</v>
      </c>
      <c r="R77" s="49"/>
      <c r="S77" s="40"/>
      <c r="T77" s="40"/>
      <c r="U77" s="40">
        <f t="shared" si="26"/>
        <v>2496000</v>
      </c>
      <c r="V77" s="50">
        <v>2496000</v>
      </c>
      <c r="W77" s="42"/>
      <c r="X77" s="51">
        <v>2496000</v>
      </c>
      <c r="Z77"/>
      <c r="AA77"/>
    </row>
    <row r="78" spans="1:27" ht="25.5" x14ac:dyDescent="0.2">
      <c r="A78" s="44">
        <v>715</v>
      </c>
      <c r="B78" s="44" t="s">
        <v>146</v>
      </c>
      <c r="C78" s="60" t="s">
        <v>143</v>
      </c>
      <c r="D78" s="46"/>
      <c r="E78" s="72"/>
      <c r="F78" s="39"/>
      <c r="G78" s="49"/>
      <c r="H78" s="39"/>
      <c r="I78" s="49"/>
      <c r="J78" s="53"/>
      <c r="K78" s="54"/>
      <c r="L78" s="39"/>
      <c r="M78" s="49"/>
      <c r="N78" s="49"/>
      <c r="O78" s="49"/>
      <c r="P78" s="49"/>
      <c r="Q78" s="49">
        <v>976100</v>
      </c>
      <c r="R78" s="49"/>
      <c r="S78" s="40"/>
      <c r="T78" s="40"/>
      <c r="U78" s="40">
        <f t="shared" si="26"/>
        <v>976100</v>
      </c>
      <c r="V78" s="50">
        <v>976100</v>
      </c>
      <c r="W78" s="42"/>
      <c r="X78" s="51">
        <v>976100</v>
      </c>
      <c r="Z78"/>
      <c r="AA78"/>
    </row>
    <row r="79" spans="1:27" ht="24.75" customHeight="1" x14ac:dyDescent="0.2">
      <c r="A79" s="44">
        <v>715</v>
      </c>
      <c r="B79" s="71" t="s">
        <v>147</v>
      </c>
      <c r="C79" s="63" t="s">
        <v>148</v>
      </c>
      <c r="D79" s="46"/>
      <c r="E79" s="72"/>
      <c r="F79" s="39"/>
      <c r="G79" s="49">
        <f>D79+F79</f>
        <v>0</v>
      </c>
      <c r="H79" s="39"/>
      <c r="I79" s="49"/>
      <c r="J79" s="53"/>
      <c r="K79" s="54"/>
      <c r="L79" s="39"/>
      <c r="M79" s="64">
        <f>M80+M82</f>
        <v>837000</v>
      </c>
      <c r="N79" s="64"/>
      <c r="O79" s="64">
        <f>O80+O82</f>
        <v>837000</v>
      </c>
      <c r="P79" s="64"/>
      <c r="Q79" s="64">
        <f>Q80+Q82</f>
        <v>684200</v>
      </c>
      <c r="R79" s="40">
        <f>R80+R82</f>
        <v>857000</v>
      </c>
      <c r="S79" s="40">
        <f>S80+S82</f>
        <v>0</v>
      </c>
      <c r="T79" s="40"/>
      <c r="U79" s="40">
        <f t="shared" si="26"/>
        <v>684200</v>
      </c>
      <c r="V79" s="65">
        <f>V80+V82</f>
        <v>775300</v>
      </c>
      <c r="W79" s="42"/>
      <c r="X79" s="66">
        <f>X80+X82</f>
        <v>775300</v>
      </c>
      <c r="Z79"/>
      <c r="AA79"/>
    </row>
    <row r="80" spans="1:27" ht="25.5" x14ac:dyDescent="0.2">
      <c r="A80" s="44">
        <v>715</v>
      </c>
      <c r="B80" s="44" t="s">
        <v>149</v>
      </c>
      <c r="C80" s="60" t="s">
        <v>150</v>
      </c>
      <c r="D80" s="46"/>
      <c r="E80" s="72"/>
      <c r="F80" s="39"/>
      <c r="G80" s="49"/>
      <c r="H80" s="39"/>
      <c r="I80" s="49"/>
      <c r="J80" s="53"/>
      <c r="K80" s="54"/>
      <c r="L80" s="39"/>
      <c r="M80" s="49">
        <f>M81</f>
        <v>457000</v>
      </c>
      <c r="N80" s="49"/>
      <c r="O80" s="49">
        <f>O81</f>
        <v>457000</v>
      </c>
      <c r="P80" s="49"/>
      <c r="Q80" s="49">
        <f>Q81</f>
        <v>384200</v>
      </c>
      <c r="R80" s="40">
        <f>R81</f>
        <v>457000</v>
      </c>
      <c r="S80" s="40">
        <f>S81</f>
        <v>0</v>
      </c>
      <c r="T80" s="40"/>
      <c r="U80" s="40">
        <f t="shared" si="26"/>
        <v>384200</v>
      </c>
      <c r="V80" s="50">
        <f>V81</f>
        <v>475300</v>
      </c>
      <c r="W80" s="42"/>
      <c r="X80" s="51">
        <f>X81</f>
        <v>475300</v>
      </c>
      <c r="Z80"/>
      <c r="AA80"/>
    </row>
    <row r="81" spans="1:27" ht="38.25" customHeight="1" x14ac:dyDescent="0.2">
      <c r="A81" s="44">
        <v>715</v>
      </c>
      <c r="B81" s="44" t="s">
        <v>151</v>
      </c>
      <c r="C81" s="60" t="s">
        <v>152</v>
      </c>
      <c r="D81" s="46"/>
      <c r="E81" s="72"/>
      <c r="F81" s="39"/>
      <c r="G81" s="49"/>
      <c r="H81" s="39"/>
      <c r="I81" s="49"/>
      <c r="J81" s="53"/>
      <c r="K81" s="54"/>
      <c r="L81" s="39"/>
      <c r="M81" s="49">
        <v>457000</v>
      </c>
      <c r="N81" s="49"/>
      <c r="O81" s="49">
        <v>457000</v>
      </c>
      <c r="P81" s="49"/>
      <c r="Q81" s="49">
        <v>384200</v>
      </c>
      <c r="R81" s="49">
        <v>457000</v>
      </c>
      <c r="S81" s="40"/>
      <c r="T81" s="40"/>
      <c r="U81" s="40">
        <f t="shared" si="26"/>
        <v>384200</v>
      </c>
      <c r="V81" s="50">
        <v>475300</v>
      </c>
      <c r="W81" s="42"/>
      <c r="X81" s="51">
        <v>475300</v>
      </c>
      <c r="Z81"/>
      <c r="AA81"/>
    </row>
    <row r="82" spans="1:27" ht="17.25" customHeight="1" x14ac:dyDescent="0.2">
      <c r="A82" s="44">
        <v>715</v>
      </c>
      <c r="B82" s="44" t="s">
        <v>153</v>
      </c>
      <c r="C82" s="60" t="s">
        <v>154</v>
      </c>
      <c r="D82" s="46"/>
      <c r="E82" s="72"/>
      <c r="F82" s="39"/>
      <c r="G82" s="49">
        <f>D82+F82</f>
        <v>0</v>
      </c>
      <c r="H82" s="39"/>
      <c r="I82" s="49"/>
      <c r="J82" s="53"/>
      <c r="K82" s="54"/>
      <c r="L82" s="39"/>
      <c r="M82" s="49">
        <f>M83</f>
        <v>380000</v>
      </c>
      <c r="N82" s="49"/>
      <c r="O82" s="49">
        <f>O83</f>
        <v>380000</v>
      </c>
      <c r="P82" s="49"/>
      <c r="Q82" s="49">
        <f>Q83</f>
        <v>300000</v>
      </c>
      <c r="R82" s="40">
        <f>R83</f>
        <v>400000</v>
      </c>
      <c r="S82" s="40">
        <f>S83</f>
        <v>0</v>
      </c>
      <c r="T82" s="40"/>
      <c r="U82" s="40">
        <f t="shared" si="26"/>
        <v>300000</v>
      </c>
      <c r="V82" s="50">
        <f>V83</f>
        <v>300000</v>
      </c>
      <c r="W82" s="42"/>
      <c r="X82" s="51">
        <f>X83</f>
        <v>300000</v>
      </c>
      <c r="Z82"/>
      <c r="AA82"/>
    </row>
    <row r="83" spans="1:27" ht="25.5" customHeight="1" x14ac:dyDescent="0.2">
      <c r="A83" s="44">
        <v>715</v>
      </c>
      <c r="B83" s="44" t="s">
        <v>155</v>
      </c>
      <c r="C83" s="60" t="s">
        <v>156</v>
      </c>
      <c r="D83" s="46" t="e">
        <f>#REF!+#REF!</f>
        <v>#REF!</v>
      </c>
      <c r="E83" s="46" t="e">
        <f>#REF!+#REF!</f>
        <v>#REF!</v>
      </c>
      <c r="F83" s="46" t="e">
        <f>#REF!+#REF!</f>
        <v>#REF!</v>
      </c>
      <c r="G83" s="46" t="e">
        <f>#REF!+#REF!</f>
        <v>#REF!</v>
      </c>
      <c r="H83" s="46" t="e">
        <f>#REF!+#REF!</f>
        <v>#REF!</v>
      </c>
      <c r="I83" s="46" t="e">
        <f>#REF!+#REF!</f>
        <v>#REF!</v>
      </c>
      <c r="J83" s="47" t="e">
        <f>#REF!+#REF!</f>
        <v>#REF!</v>
      </c>
      <c r="K83" s="48" t="e">
        <f>#REF!+#REF!</f>
        <v>#REF!</v>
      </c>
      <c r="L83" s="39"/>
      <c r="M83" s="49">
        <v>380000</v>
      </c>
      <c r="N83" s="49"/>
      <c r="O83" s="49">
        <v>380000</v>
      </c>
      <c r="P83" s="49"/>
      <c r="Q83" s="49">
        <v>300000</v>
      </c>
      <c r="R83" s="49">
        <v>400000</v>
      </c>
      <c r="S83" s="40"/>
      <c r="T83" s="40"/>
      <c r="U83" s="40">
        <f t="shared" si="26"/>
        <v>300000</v>
      </c>
      <c r="V83" s="50">
        <v>300000</v>
      </c>
      <c r="W83" s="42"/>
      <c r="X83" s="51">
        <v>300000</v>
      </c>
      <c r="Z83"/>
      <c r="AA83"/>
    </row>
    <row r="84" spans="1:27" ht="30" customHeight="1" x14ac:dyDescent="0.2">
      <c r="A84" s="20">
        <v>715</v>
      </c>
      <c r="B84" s="20" t="s">
        <v>157</v>
      </c>
      <c r="C84" s="35" t="s">
        <v>158</v>
      </c>
      <c r="D84" s="36">
        <f t="shared" ref="D84:K84" si="28">D87+D85</f>
        <v>80000</v>
      </c>
      <c r="E84" s="36">
        <f t="shared" si="28"/>
        <v>87000</v>
      </c>
      <c r="F84" s="36">
        <f t="shared" si="28"/>
        <v>0</v>
      </c>
      <c r="G84" s="36">
        <f t="shared" si="28"/>
        <v>80000</v>
      </c>
      <c r="H84" s="36">
        <f t="shared" si="28"/>
        <v>0</v>
      </c>
      <c r="I84" s="36">
        <f t="shared" si="28"/>
        <v>0</v>
      </c>
      <c r="J84" s="37">
        <f t="shared" si="28"/>
        <v>0</v>
      </c>
      <c r="K84" s="38">
        <f t="shared" si="28"/>
        <v>80000</v>
      </c>
      <c r="L84" s="39"/>
      <c r="M84" s="40">
        <f>M85+M87</f>
        <v>125000</v>
      </c>
      <c r="N84" s="40"/>
      <c r="O84" s="40">
        <f>O85+O87</f>
        <v>125000</v>
      </c>
      <c r="P84" s="40"/>
      <c r="Q84" s="40">
        <f>Q85+Q87</f>
        <v>125000</v>
      </c>
      <c r="R84" s="40">
        <f>R85+R87</f>
        <v>125000</v>
      </c>
      <c r="S84" s="40">
        <f>S85+S87</f>
        <v>0</v>
      </c>
      <c r="T84" s="40"/>
      <c r="U84" s="40">
        <f t="shared" si="26"/>
        <v>125000</v>
      </c>
      <c r="V84" s="41">
        <f>V85+V87</f>
        <v>118000</v>
      </c>
      <c r="W84" s="42"/>
      <c r="X84" s="43">
        <f>X85+X87</f>
        <v>118000</v>
      </c>
      <c r="Z84"/>
      <c r="AA84"/>
    </row>
    <row r="85" spans="1:27" ht="75.75" customHeight="1" x14ac:dyDescent="0.2">
      <c r="A85" s="44">
        <v>715</v>
      </c>
      <c r="B85" s="44" t="s">
        <v>159</v>
      </c>
      <c r="C85" s="60" t="s">
        <v>160</v>
      </c>
      <c r="D85" s="46">
        <f t="shared" ref="D85:K85" si="29">D86</f>
        <v>30000</v>
      </c>
      <c r="E85" s="46">
        <f t="shared" si="29"/>
        <v>77000</v>
      </c>
      <c r="F85" s="46">
        <f t="shared" si="29"/>
        <v>0</v>
      </c>
      <c r="G85" s="46">
        <f t="shared" si="29"/>
        <v>30000</v>
      </c>
      <c r="H85" s="46">
        <f t="shared" si="29"/>
        <v>0</v>
      </c>
      <c r="I85" s="46">
        <f t="shared" si="29"/>
        <v>0</v>
      </c>
      <c r="J85" s="47">
        <f t="shared" si="29"/>
        <v>0</v>
      </c>
      <c r="K85" s="48">
        <f t="shared" si="29"/>
        <v>30000</v>
      </c>
      <c r="L85" s="39"/>
      <c r="M85" s="49">
        <f>M86</f>
        <v>50000</v>
      </c>
      <c r="N85" s="49"/>
      <c r="O85" s="49">
        <f>O86</f>
        <v>50000</v>
      </c>
      <c r="P85" s="49"/>
      <c r="Q85" s="49">
        <f>Q86</f>
        <v>50000</v>
      </c>
      <c r="R85" s="40">
        <f>R86</f>
        <v>50000</v>
      </c>
      <c r="S85" s="40">
        <f>S86</f>
        <v>0</v>
      </c>
      <c r="T85" s="40"/>
      <c r="U85" s="40">
        <f t="shared" si="26"/>
        <v>50000</v>
      </c>
      <c r="V85" s="50">
        <f>V86</f>
        <v>50000</v>
      </c>
      <c r="W85" s="42"/>
      <c r="X85" s="51">
        <f>X86</f>
        <v>50000</v>
      </c>
      <c r="Z85"/>
      <c r="AA85"/>
    </row>
    <row r="86" spans="1:27" ht="79.5" customHeight="1" x14ac:dyDescent="0.2">
      <c r="A86" s="44">
        <v>715</v>
      </c>
      <c r="B86" s="73" t="s">
        <v>161</v>
      </c>
      <c r="C86" s="60" t="s">
        <v>162</v>
      </c>
      <c r="D86" s="46">
        <v>30000</v>
      </c>
      <c r="E86" s="58">
        <v>77000</v>
      </c>
      <c r="F86" s="39"/>
      <c r="G86" s="49">
        <f>D86+F86</f>
        <v>30000</v>
      </c>
      <c r="H86" s="39"/>
      <c r="I86" s="49"/>
      <c r="J86" s="53"/>
      <c r="K86" s="54">
        <f>D86+J86</f>
        <v>30000</v>
      </c>
      <c r="L86" s="39"/>
      <c r="M86" s="49">
        <v>50000</v>
      </c>
      <c r="N86" s="49"/>
      <c r="O86" s="49">
        <v>50000</v>
      </c>
      <c r="P86" s="49"/>
      <c r="Q86" s="49">
        <v>50000</v>
      </c>
      <c r="R86" s="49">
        <v>50000</v>
      </c>
      <c r="S86" s="40"/>
      <c r="T86" s="40"/>
      <c r="U86" s="40">
        <f t="shared" si="26"/>
        <v>50000</v>
      </c>
      <c r="V86" s="50">
        <v>50000</v>
      </c>
      <c r="W86" s="42"/>
      <c r="X86" s="51">
        <v>50000</v>
      </c>
      <c r="Z86"/>
      <c r="AA86"/>
    </row>
    <row r="87" spans="1:27" ht="25.5" x14ac:dyDescent="0.2">
      <c r="A87" s="44">
        <v>715</v>
      </c>
      <c r="B87" s="44" t="s">
        <v>163</v>
      </c>
      <c r="C87" s="60" t="s">
        <v>164</v>
      </c>
      <c r="D87" s="46">
        <f t="shared" ref="D87:K88" si="30">D88</f>
        <v>50000</v>
      </c>
      <c r="E87" s="46">
        <f t="shared" si="30"/>
        <v>10000</v>
      </c>
      <c r="F87" s="46">
        <f t="shared" si="30"/>
        <v>0</v>
      </c>
      <c r="G87" s="46">
        <f t="shared" si="30"/>
        <v>50000</v>
      </c>
      <c r="H87" s="46">
        <f t="shared" si="30"/>
        <v>0</v>
      </c>
      <c r="I87" s="46">
        <f t="shared" si="30"/>
        <v>0</v>
      </c>
      <c r="J87" s="47">
        <f t="shared" si="30"/>
        <v>0</v>
      </c>
      <c r="K87" s="48">
        <f t="shared" si="30"/>
        <v>50000</v>
      </c>
      <c r="L87" s="39"/>
      <c r="M87" s="49">
        <f>M88</f>
        <v>75000</v>
      </c>
      <c r="N87" s="49"/>
      <c r="O87" s="49">
        <f>O88</f>
        <v>75000</v>
      </c>
      <c r="P87" s="49"/>
      <c r="Q87" s="49">
        <f t="shared" ref="Q87:S88" si="31">Q88</f>
        <v>75000</v>
      </c>
      <c r="R87" s="40">
        <f t="shared" si="31"/>
        <v>75000</v>
      </c>
      <c r="S87" s="40">
        <f t="shared" si="31"/>
        <v>0</v>
      </c>
      <c r="T87" s="40"/>
      <c r="U87" s="40">
        <f t="shared" si="26"/>
        <v>75000</v>
      </c>
      <c r="V87" s="50">
        <f>V88</f>
        <v>68000</v>
      </c>
      <c r="W87" s="42"/>
      <c r="X87" s="51">
        <f>X88</f>
        <v>68000</v>
      </c>
      <c r="Z87"/>
      <c r="AA87"/>
    </row>
    <row r="88" spans="1:27" ht="27.75" customHeight="1" x14ac:dyDescent="0.2">
      <c r="A88" s="44">
        <v>715</v>
      </c>
      <c r="B88" s="44" t="s">
        <v>165</v>
      </c>
      <c r="C88" s="60" t="s">
        <v>166</v>
      </c>
      <c r="D88" s="46">
        <f t="shared" si="30"/>
        <v>50000</v>
      </c>
      <c r="E88" s="46">
        <f t="shared" si="30"/>
        <v>10000</v>
      </c>
      <c r="F88" s="46">
        <f t="shared" si="30"/>
        <v>0</v>
      </c>
      <c r="G88" s="46">
        <f t="shared" si="30"/>
        <v>50000</v>
      </c>
      <c r="H88" s="46">
        <f t="shared" si="30"/>
        <v>0</v>
      </c>
      <c r="I88" s="46">
        <f t="shared" si="30"/>
        <v>0</v>
      </c>
      <c r="J88" s="47">
        <f t="shared" si="30"/>
        <v>0</v>
      </c>
      <c r="K88" s="48">
        <f t="shared" si="30"/>
        <v>50000</v>
      </c>
      <c r="L88" s="39"/>
      <c r="M88" s="49">
        <f>M89</f>
        <v>75000</v>
      </c>
      <c r="N88" s="49"/>
      <c r="O88" s="49">
        <f>O89</f>
        <v>75000</v>
      </c>
      <c r="P88" s="49"/>
      <c r="Q88" s="49">
        <f t="shared" si="31"/>
        <v>75000</v>
      </c>
      <c r="R88" s="40">
        <f t="shared" si="31"/>
        <v>75000</v>
      </c>
      <c r="S88" s="40">
        <f t="shared" si="31"/>
        <v>0</v>
      </c>
      <c r="T88" s="40"/>
      <c r="U88" s="40">
        <f t="shared" si="26"/>
        <v>75000</v>
      </c>
      <c r="V88" s="50">
        <f>V89</f>
        <v>68000</v>
      </c>
      <c r="W88" s="42"/>
      <c r="X88" s="51">
        <f>X89</f>
        <v>68000</v>
      </c>
      <c r="Z88"/>
      <c r="AA88"/>
    </row>
    <row r="89" spans="1:27" ht="42.75" customHeight="1" x14ac:dyDescent="0.2">
      <c r="A89" s="44">
        <v>715</v>
      </c>
      <c r="B89" s="44" t="s">
        <v>167</v>
      </c>
      <c r="C89" s="60" t="s">
        <v>168</v>
      </c>
      <c r="D89" s="46">
        <v>50000</v>
      </c>
      <c r="E89" s="58">
        <v>10000</v>
      </c>
      <c r="F89" s="39"/>
      <c r="G89" s="49">
        <f>D89+F89</f>
        <v>50000</v>
      </c>
      <c r="H89" s="39"/>
      <c r="I89" s="49"/>
      <c r="J89" s="53"/>
      <c r="K89" s="54">
        <f>D89+J89</f>
        <v>50000</v>
      </c>
      <c r="L89" s="39"/>
      <c r="M89" s="49">
        <v>75000</v>
      </c>
      <c r="N89" s="49"/>
      <c r="O89" s="49">
        <v>75000</v>
      </c>
      <c r="P89" s="49"/>
      <c r="Q89" s="49">
        <v>75000</v>
      </c>
      <c r="R89" s="49">
        <v>75000</v>
      </c>
      <c r="S89" s="40"/>
      <c r="T89" s="40"/>
      <c r="U89" s="40">
        <f t="shared" si="26"/>
        <v>75000</v>
      </c>
      <c r="V89" s="50">
        <v>68000</v>
      </c>
      <c r="W89" s="42"/>
      <c r="X89" s="51">
        <v>68000</v>
      </c>
      <c r="Z89"/>
      <c r="AA89"/>
    </row>
    <row r="90" spans="1:27" ht="25.5" hidden="1" customHeight="1" x14ac:dyDescent="0.2">
      <c r="A90" s="44"/>
      <c r="B90" s="44" t="s">
        <v>169</v>
      </c>
      <c r="C90" s="60" t="s">
        <v>170</v>
      </c>
      <c r="D90" s="46"/>
      <c r="E90" s="52"/>
      <c r="F90" s="39"/>
      <c r="G90" s="49">
        <f>D90+F90</f>
        <v>0</v>
      </c>
      <c r="H90" s="39"/>
      <c r="I90" s="49">
        <f>G90+H90</f>
        <v>0</v>
      </c>
      <c r="J90" s="53"/>
      <c r="K90" s="54"/>
      <c r="L90" s="39"/>
      <c r="M90" s="49">
        <f>K90+L90</f>
        <v>0</v>
      </c>
      <c r="N90" s="49"/>
      <c r="O90" s="49">
        <f>M90+N90</f>
        <v>0</v>
      </c>
      <c r="P90" s="49"/>
      <c r="Q90" s="49"/>
      <c r="R90" s="42"/>
      <c r="S90" s="49"/>
      <c r="T90" s="49"/>
      <c r="U90" s="49"/>
      <c r="V90" s="55"/>
      <c r="W90" s="42"/>
      <c r="X90" s="56"/>
      <c r="Z90"/>
      <c r="AA90"/>
    </row>
    <row r="91" spans="1:27" ht="22.5" hidden="1" customHeight="1" x14ac:dyDescent="0.2">
      <c r="A91" s="44"/>
      <c r="B91" s="44" t="s">
        <v>171</v>
      </c>
      <c r="C91" s="60" t="s">
        <v>172</v>
      </c>
      <c r="D91" s="46"/>
      <c r="E91" s="52"/>
      <c r="F91" s="39"/>
      <c r="G91" s="49">
        <f>D91+F91</f>
        <v>0</v>
      </c>
      <c r="H91" s="39"/>
      <c r="I91" s="49">
        <f>G91+H91</f>
        <v>0</v>
      </c>
      <c r="J91" s="53"/>
      <c r="K91" s="54"/>
      <c r="L91" s="39"/>
      <c r="M91" s="49">
        <f>K91+L91</f>
        <v>0</v>
      </c>
      <c r="N91" s="49"/>
      <c r="O91" s="49">
        <f>M91+N91</f>
        <v>0</v>
      </c>
      <c r="P91" s="49"/>
      <c r="Q91" s="49"/>
      <c r="R91" s="42"/>
      <c r="S91" s="49"/>
      <c r="T91" s="49"/>
      <c r="U91" s="49"/>
      <c r="V91" s="55"/>
      <c r="W91" s="42"/>
      <c r="X91" s="56"/>
      <c r="Z91"/>
      <c r="AA91"/>
    </row>
    <row r="92" spans="1:27" ht="26.25" customHeight="1" x14ac:dyDescent="0.2">
      <c r="A92" s="20"/>
      <c r="B92" s="20" t="s">
        <v>173</v>
      </c>
      <c r="C92" s="35" t="s">
        <v>174</v>
      </c>
      <c r="D92" s="36" t="e">
        <f>D93+D94+D99+#REF!+D117+#REF!+D118+D119</f>
        <v>#REF!</v>
      </c>
      <c r="E92" s="36" t="e">
        <f>E93+E94+E99+#REF!+E117+#REF!+E118+E119</f>
        <v>#REF!</v>
      </c>
      <c r="F92" s="36" t="e">
        <f>F93+F94+F99+#REF!+F117+#REF!+F118+F119</f>
        <v>#REF!</v>
      </c>
      <c r="G92" s="36" t="e">
        <f>G93+G94+G99+#REF!+G117+#REF!+G118+G119</f>
        <v>#REF!</v>
      </c>
      <c r="H92" s="36" t="e">
        <f>H93+H94+H99+#REF!+H117+#REF!+H118+H119</f>
        <v>#REF!</v>
      </c>
      <c r="I92" s="36" t="e">
        <f>I93+I94+I99+#REF!+I117+#REF!+I118+I119</f>
        <v>#REF!</v>
      </c>
      <c r="J92" s="37" t="e">
        <f>J93+J94+J99+#REF!+J117+#REF!+J118+J119</f>
        <v>#REF!</v>
      </c>
      <c r="K92" s="38" t="e">
        <f>K93+K94+K99+#REF!+K117+#REF!+K118+K119</f>
        <v>#REF!</v>
      </c>
      <c r="L92" s="39"/>
      <c r="M92" s="40">
        <f>M95+M97+M106+M114+M119+M125+M127</f>
        <v>1272600</v>
      </c>
      <c r="N92" s="40"/>
      <c r="O92" s="40">
        <f>O95+O97+O106+O114+O119+O125+O127</f>
        <v>1272600</v>
      </c>
      <c r="P92" s="40"/>
      <c r="Q92" s="40">
        <f>Q95+Q97+Q100+Q102+Q104+Q106+Q108+Q110+Q112+Q114+Q119+Q125+Q127</f>
        <v>1648800</v>
      </c>
      <c r="R92" s="40">
        <f>R95+R97+R100+R102+R104+R106+R108+R110+R112+R114+R119+R125+R127</f>
        <v>1322600</v>
      </c>
      <c r="S92" s="40">
        <f>S95+S97+S100+S102+S104+S106+S108+S110+S112+S114+S119+S125+S127</f>
        <v>0</v>
      </c>
      <c r="T92" s="40"/>
      <c r="U92" s="40">
        <f>Q92+T92</f>
        <v>1648800</v>
      </c>
      <c r="V92" s="41">
        <f>V95+V97+V100+V102+V104+V106+V108+V110+V112+V114+V119+V125+V127</f>
        <v>1647000</v>
      </c>
      <c r="W92" s="42"/>
      <c r="X92" s="43">
        <f>X95+X97+X100+X102+X104+X106+X108+X110+X112+X114+X119+X125+X127</f>
        <v>1647000</v>
      </c>
      <c r="Z92"/>
      <c r="AA92"/>
    </row>
    <row r="93" spans="1:27" ht="16.5" hidden="1" customHeight="1" x14ac:dyDescent="0.2">
      <c r="A93" s="20"/>
      <c r="B93" s="44" t="s">
        <v>175</v>
      </c>
      <c r="C93" s="60" t="s">
        <v>176</v>
      </c>
      <c r="D93" s="46">
        <v>100000</v>
      </c>
      <c r="E93" s="36"/>
      <c r="F93" s="36"/>
      <c r="G93" s="36"/>
      <c r="H93" s="36"/>
      <c r="I93" s="36"/>
      <c r="J93" s="53"/>
      <c r="K93" s="57">
        <f>D93+J93</f>
        <v>100000</v>
      </c>
      <c r="L93" s="39"/>
      <c r="M93" s="49"/>
      <c r="N93" s="49"/>
      <c r="O93" s="49"/>
      <c r="P93" s="49"/>
      <c r="Q93" s="49"/>
      <c r="R93"/>
      <c r="S93" s="49"/>
      <c r="T93" s="49"/>
      <c r="U93" s="49"/>
      <c r="V93"/>
      <c r="W93" s="42"/>
      <c r="X93"/>
      <c r="Z93"/>
      <c r="AA93"/>
    </row>
    <row r="94" spans="1:27" ht="21.75" hidden="1" customHeight="1" x14ac:dyDescent="0.2">
      <c r="A94" s="20"/>
      <c r="B94" s="44" t="s">
        <v>177</v>
      </c>
      <c r="C94" s="60" t="s">
        <v>178</v>
      </c>
      <c r="D94" s="46">
        <v>5000</v>
      </c>
      <c r="E94" s="36"/>
      <c r="F94" s="36"/>
      <c r="G94" s="36"/>
      <c r="H94" s="36"/>
      <c r="I94" s="36"/>
      <c r="J94" s="53"/>
      <c r="K94" s="57">
        <f>D94+J94</f>
        <v>5000</v>
      </c>
      <c r="L94" s="39"/>
      <c r="M94" s="49"/>
      <c r="N94" s="49"/>
      <c r="O94" s="49"/>
      <c r="P94" s="49"/>
      <c r="Q94" s="49"/>
      <c r="R94"/>
      <c r="S94" s="49"/>
      <c r="T94" s="49"/>
      <c r="U94" s="49"/>
      <c r="V94"/>
      <c r="W94" s="42"/>
      <c r="X94"/>
      <c r="Z94"/>
      <c r="AA94"/>
    </row>
    <row r="95" spans="1:27" ht="53.25" customHeight="1" x14ac:dyDescent="0.2">
      <c r="A95" s="71">
        <v>715</v>
      </c>
      <c r="B95" s="71" t="s">
        <v>179</v>
      </c>
      <c r="C95" s="63" t="s">
        <v>180</v>
      </c>
      <c r="D95" s="46"/>
      <c r="E95" s="36"/>
      <c r="F95" s="36"/>
      <c r="G95" s="36"/>
      <c r="H95" s="36"/>
      <c r="I95" s="36"/>
      <c r="J95" s="53"/>
      <c r="K95" s="57"/>
      <c r="L95" s="39"/>
      <c r="M95" s="64">
        <f>M96</f>
        <v>23000</v>
      </c>
      <c r="N95" s="64"/>
      <c r="O95" s="64">
        <f>O96</f>
        <v>23000</v>
      </c>
      <c r="P95" s="64"/>
      <c r="Q95" s="64">
        <f>Q96</f>
        <v>30000</v>
      </c>
      <c r="R95" s="40">
        <f>R96</f>
        <v>22500</v>
      </c>
      <c r="S95" s="40">
        <f>S96</f>
        <v>0</v>
      </c>
      <c r="T95" s="40"/>
      <c r="U95" s="40">
        <f>Q95+T95</f>
        <v>30000</v>
      </c>
      <c r="V95" s="65">
        <f>V96</f>
        <v>30000</v>
      </c>
      <c r="W95" s="42"/>
      <c r="X95" s="66">
        <f>X96</f>
        <v>30000</v>
      </c>
      <c r="Z95"/>
      <c r="AA95"/>
    </row>
    <row r="96" spans="1:27" ht="53.25" customHeight="1" x14ac:dyDescent="0.2">
      <c r="A96" s="44">
        <v>715</v>
      </c>
      <c r="B96" s="44" t="s">
        <v>181</v>
      </c>
      <c r="C96" s="60" t="s">
        <v>182</v>
      </c>
      <c r="D96" s="46"/>
      <c r="E96" s="36"/>
      <c r="F96" s="36"/>
      <c r="G96" s="36"/>
      <c r="H96" s="36"/>
      <c r="I96" s="36"/>
      <c r="J96" s="53"/>
      <c r="K96" s="57"/>
      <c r="L96" s="39"/>
      <c r="M96" s="49">
        <v>23000</v>
      </c>
      <c r="N96" s="49"/>
      <c r="O96" s="49">
        <v>23000</v>
      </c>
      <c r="P96" s="49"/>
      <c r="Q96" s="49">
        <v>30000</v>
      </c>
      <c r="R96" s="49">
        <v>22500</v>
      </c>
      <c r="S96" s="40"/>
      <c r="T96" s="40"/>
      <c r="U96" s="40">
        <f>Q96+T96</f>
        <v>30000</v>
      </c>
      <c r="V96" s="50">
        <v>30000</v>
      </c>
      <c r="W96" s="42"/>
      <c r="X96" s="51">
        <v>30000</v>
      </c>
      <c r="Z96"/>
      <c r="AA96"/>
    </row>
    <row r="97" spans="1:27" ht="63.75" x14ac:dyDescent="0.2">
      <c r="A97" s="44">
        <v>715</v>
      </c>
      <c r="B97" s="71" t="s">
        <v>183</v>
      </c>
      <c r="C97" s="63" t="s">
        <v>184</v>
      </c>
      <c r="D97" s="46"/>
      <c r="E97" s="36"/>
      <c r="F97" s="36"/>
      <c r="G97" s="36"/>
      <c r="H97" s="36"/>
      <c r="I97" s="36"/>
      <c r="J97" s="53"/>
      <c r="K97" s="57"/>
      <c r="L97" s="39"/>
      <c r="M97" s="64">
        <f>M99</f>
        <v>3000</v>
      </c>
      <c r="N97" s="64"/>
      <c r="O97" s="64">
        <f>O99</f>
        <v>3000</v>
      </c>
      <c r="P97" s="64"/>
      <c r="Q97" s="64">
        <f>Q98+Q99</f>
        <v>25000</v>
      </c>
      <c r="R97" s="64">
        <f>R98+R99</f>
        <v>2000</v>
      </c>
      <c r="S97" s="64">
        <f>S98+S99</f>
        <v>0</v>
      </c>
      <c r="T97" s="64"/>
      <c r="U97" s="40">
        <f>Q97+T97</f>
        <v>25000</v>
      </c>
      <c r="V97" s="65">
        <f>V98+V99</f>
        <v>25000</v>
      </c>
      <c r="W97" s="42"/>
      <c r="X97" s="66">
        <f>X98+X99</f>
        <v>25000</v>
      </c>
      <c r="Z97"/>
      <c r="AA97"/>
    </row>
    <row r="98" spans="1:27" ht="78" customHeight="1" x14ac:dyDescent="0.2">
      <c r="A98" s="44">
        <v>715</v>
      </c>
      <c r="B98" s="44" t="s">
        <v>185</v>
      </c>
      <c r="C98" s="60" t="s">
        <v>186</v>
      </c>
      <c r="D98" s="46"/>
      <c r="E98" s="36"/>
      <c r="F98" s="36"/>
      <c r="G98" s="36"/>
      <c r="H98" s="36"/>
      <c r="I98" s="36"/>
      <c r="J98" s="53"/>
      <c r="K98" s="57"/>
      <c r="L98" s="39"/>
      <c r="M98" s="64"/>
      <c r="N98" s="64"/>
      <c r="O98" s="64"/>
      <c r="P98" s="64"/>
      <c r="Q98" s="49">
        <v>25000</v>
      </c>
      <c r="R98" s="40"/>
      <c r="S98" s="40"/>
      <c r="T98" s="40"/>
      <c r="U98" s="40">
        <f>Q98+T98</f>
        <v>25000</v>
      </c>
      <c r="V98" s="50">
        <v>25000</v>
      </c>
      <c r="W98" s="42"/>
      <c r="X98" s="51">
        <v>25000</v>
      </c>
      <c r="Z98"/>
      <c r="AA98"/>
    </row>
    <row r="99" spans="1:27" ht="74.25" hidden="1" customHeight="1" x14ac:dyDescent="0.2">
      <c r="A99" s="44">
        <v>715</v>
      </c>
      <c r="B99" s="44" t="s">
        <v>187</v>
      </c>
      <c r="C99" s="60" t="s">
        <v>188</v>
      </c>
      <c r="D99" s="46">
        <v>5000</v>
      </c>
      <c r="E99" s="58">
        <v>-20000</v>
      </c>
      <c r="F99" s="39"/>
      <c r="G99" s="49">
        <f>D99+F99</f>
        <v>5000</v>
      </c>
      <c r="H99" s="39"/>
      <c r="I99" s="49"/>
      <c r="J99" s="53"/>
      <c r="K99" s="57">
        <f>D99+J99</f>
        <v>5000</v>
      </c>
      <c r="L99" s="39"/>
      <c r="M99" s="49">
        <v>3000</v>
      </c>
      <c r="N99" s="49"/>
      <c r="O99" s="49">
        <v>3000</v>
      </c>
      <c r="P99" s="49"/>
      <c r="Q99" s="49">
        <v>0</v>
      </c>
      <c r="R99" s="49">
        <v>2000</v>
      </c>
      <c r="S99" s="40"/>
      <c r="T99" s="40"/>
      <c r="U99" s="40"/>
      <c r="V99" s="50">
        <v>0</v>
      </c>
      <c r="W99" s="42"/>
      <c r="X99" s="51">
        <v>0</v>
      </c>
      <c r="Z99"/>
      <c r="AA99"/>
    </row>
    <row r="100" spans="1:27" ht="50.25" customHeight="1" x14ac:dyDescent="0.2">
      <c r="A100" s="44">
        <v>886</v>
      </c>
      <c r="B100" s="71" t="s">
        <v>189</v>
      </c>
      <c r="C100" s="63" t="s">
        <v>190</v>
      </c>
      <c r="D100" s="46"/>
      <c r="E100" s="58"/>
      <c r="F100" s="39"/>
      <c r="G100" s="49"/>
      <c r="H100" s="39"/>
      <c r="I100" s="49"/>
      <c r="J100" s="53"/>
      <c r="K100" s="57"/>
      <c r="L100" s="39"/>
      <c r="M100" s="49"/>
      <c r="N100" s="49"/>
      <c r="O100" s="49"/>
      <c r="P100" s="49"/>
      <c r="Q100" s="64">
        <f>Q101</f>
        <v>9000</v>
      </c>
      <c r="R100" s="40">
        <f>R101</f>
        <v>0</v>
      </c>
      <c r="S100" s="40">
        <f>S101</f>
        <v>0</v>
      </c>
      <c r="T100" s="40"/>
      <c r="U100" s="40">
        <f t="shared" ref="U100:U115" si="32">Q100+T100</f>
        <v>9000</v>
      </c>
      <c r="V100" s="65">
        <f>V101</f>
        <v>9000</v>
      </c>
      <c r="W100" s="42"/>
      <c r="X100" s="66">
        <f>X101</f>
        <v>9000</v>
      </c>
      <c r="Z100"/>
      <c r="AA100"/>
    </row>
    <row r="101" spans="1:27" ht="60.75" customHeight="1" x14ac:dyDescent="0.2">
      <c r="A101" s="44">
        <v>886</v>
      </c>
      <c r="B101" s="44" t="s">
        <v>191</v>
      </c>
      <c r="C101" s="60" t="s">
        <v>192</v>
      </c>
      <c r="D101" s="46"/>
      <c r="E101" s="58"/>
      <c r="F101" s="39"/>
      <c r="G101" s="49"/>
      <c r="H101" s="39"/>
      <c r="I101" s="49"/>
      <c r="J101" s="53"/>
      <c r="K101" s="57"/>
      <c r="L101" s="39"/>
      <c r="M101" s="49"/>
      <c r="N101" s="49"/>
      <c r="O101" s="49"/>
      <c r="P101" s="49"/>
      <c r="Q101" s="49">
        <v>9000</v>
      </c>
      <c r="R101" s="49"/>
      <c r="S101" s="40"/>
      <c r="T101" s="40"/>
      <c r="U101" s="40">
        <f t="shared" si="32"/>
        <v>9000</v>
      </c>
      <c r="V101" s="50">
        <v>9000</v>
      </c>
      <c r="W101" s="42"/>
      <c r="X101" s="51">
        <v>9000</v>
      </c>
      <c r="Z101"/>
      <c r="AA101"/>
    </row>
    <row r="102" spans="1:27" ht="54" customHeight="1" x14ac:dyDescent="0.2">
      <c r="A102" s="44">
        <v>886</v>
      </c>
      <c r="B102" s="71" t="s">
        <v>193</v>
      </c>
      <c r="C102" s="63" t="s">
        <v>194</v>
      </c>
      <c r="D102" s="46"/>
      <c r="E102" s="58"/>
      <c r="F102" s="39"/>
      <c r="G102" s="49"/>
      <c r="H102" s="39"/>
      <c r="I102" s="49"/>
      <c r="J102" s="53"/>
      <c r="K102" s="57"/>
      <c r="L102" s="39"/>
      <c r="M102" s="49"/>
      <c r="N102" s="49"/>
      <c r="O102" s="49"/>
      <c r="P102" s="49"/>
      <c r="Q102" s="64">
        <f>Q103</f>
        <v>116800</v>
      </c>
      <c r="R102" s="64">
        <f>R103</f>
        <v>0</v>
      </c>
      <c r="S102" s="64">
        <f>S103</f>
        <v>0</v>
      </c>
      <c r="T102" s="64"/>
      <c r="U102" s="40">
        <f t="shared" si="32"/>
        <v>116800</v>
      </c>
      <c r="V102" s="65">
        <f>V103</f>
        <v>115000</v>
      </c>
      <c r="W102" s="42"/>
      <c r="X102" s="66">
        <f>X103</f>
        <v>115000</v>
      </c>
      <c r="Z102"/>
      <c r="AA102"/>
    </row>
    <row r="103" spans="1:27" ht="76.5" customHeight="1" x14ac:dyDescent="0.2">
      <c r="A103" s="44">
        <v>886</v>
      </c>
      <c r="B103" s="44" t="s">
        <v>195</v>
      </c>
      <c r="C103" s="60" t="s">
        <v>196</v>
      </c>
      <c r="D103" s="46"/>
      <c r="E103" s="58"/>
      <c r="F103" s="39"/>
      <c r="G103" s="49"/>
      <c r="H103" s="39"/>
      <c r="I103" s="49"/>
      <c r="J103" s="53"/>
      <c r="K103" s="57"/>
      <c r="L103" s="39"/>
      <c r="M103" s="49"/>
      <c r="N103" s="49"/>
      <c r="O103" s="49"/>
      <c r="P103" s="49"/>
      <c r="Q103" s="49">
        <v>116800</v>
      </c>
      <c r="R103" s="49"/>
      <c r="S103" s="40"/>
      <c r="T103" s="40"/>
      <c r="U103" s="40">
        <f t="shared" si="32"/>
        <v>116800</v>
      </c>
      <c r="V103" s="50">
        <v>115000</v>
      </c>
      <c r="W103" s="74"/>
      <c r="X103" s="51">
        <v>115000</v>
      </c>
      <c r="Z103"/>
      <c r="AA103"/>
    </row>
    <row r="104" spans="1:27" ht="51.75" customHeight="1" x14ac:dyDescent="0.2">
      <c r="A104" s="44">
        <v>886</v>
      </c>
      <c r="B104" s="71" t="s">
        <v>197</v>
      </c>
      <c r="C104" s="63" t="s">
        <v>198</v>
      </c>
      <c r="D104" s="46"/>
      <c r="E104" s="58"/>
      <c r="F104" s="39"/>
      <c r="G104" s="49"/>
      <c r="H104" s="39"/>
      <c r="I104" s="49"/>
      <c r="J104" s="53"/>
      <c r="K104" s="57"/>
      <c r="L104" s="39"/>
      <c r="M104" s="49"/>
      <c r="N104" s="49"/>
      <c r="O104" s="49"/>
      <c r="P104" s="49"/>
      <c r="Q104" s="64">
        <f>Q105</f>
        <v>30000</v>
      </c>
      <c r="R104" s="64">
        <f>R105</f>
        <v>0</v>
      </c>
      <c r="S104" s="64">
        <f>S105</f>
        <v>0</v>
      </c>
      <c r="T104" s="64"/>
      <c r="U104" s="40">
        <f t="shared" si="32"/>
        <v>30000</v>
      </c>
      <c r="V104" s="65">
        <f>V105</f>
        <v>30000</v>
      </c>
      <c r="W104" s="42"/>
      <c r="X104" s="66">
        <f>X105</f>
        <v>30000</v>
      </c>
      <c r="Z104"/>
      <c r="AA104"/>
    </row>
    <row r="105" spans="1:27" ht="63.75" customHeight="1" x14ac:dyDescent="0.2">
      <c r="A105" s="44">
        <v>886</v>
      </c>
      <c r="B105" s="44" t="s">
        <v>199</v>
      </c>
      <c r="C105" s="60" t="s">
        <v>200</v>
      </c>
      <c r="D105" s="46"/>
      <c r="E105" s="58"/>
      <c r="F105" s="39"/>
      <c r="G105" s="49"/>
      <c r="H105" s="39"/>
      <c r="I105" s="49"/>
      <c r="J105" s="53"/>
      <c r="K105" s="57"/>
      <c r="L105" s="39"/>
      <c r="M105" s="49"/>
      <c r="N105" s="49"/>
      <c r="O105" s="49"/>
      <c r="P105" s="49"/>
      <c r="Q105" s="49">
        <v>30000</v>
      </c>
      <c r="R105" s="49"/>
      <c r="S105" s="40"/>
      <c r="T105" s="40"/>
      <c r="U105" s="40">
        <f t="shared" si="32"/>
        <v>30000</v>
      </c>
      <c r="V105" s="50">
        <v>30000</v>
      </c>
      <c r="W105" s="42"/>
      <c r="X105" s="51">
        <v>30000</v>
      </c>
      <c r="Z105"/>
      <c r="AA105"/>
    </row>
    <row r="106" spans="1:27" ht="67.5" customHeight="1" x14ac:dyDescent="0.2">
      <c r="A106" s="44">
        <v>715</v>
      </c>
      <c r="B106" s="71" t="s">
        <v>201</v>
      </c>
      <c r="C106" s="63" t="s">
        <v>202</v>
      </c>
      <c r="D106" s="46"/>
      <c r="E106" s="58"/>
      <c r="F106" s="39"/>
      <c r="G106" s="49"/>
      <c r="H106" s="39"/>
      <c r="I106" s="49"/>
      <c r="J106" s="53"/>
      <c r="K106" s="57"/>
      <c r="L106" s="39"/>
      <c r="M106" s="64">
        <f>M107</f>
        <v>90000</v>
      </c>
      <c r="N106" s="64"/>
      <c r="O106" s="64">
        <f>O107</f>
        <v>90000</v>
      </c>
      <c r="P106" s="64"/>
      <c r="Q106" s="64">
        <f>Q107</f>
        <v>20000</v>
      </c>
      <c r="R106" s="40">
        <f>R107</f>
        <v>90000</v>
      </c>
      <c r="S106" s="40">
        <f>S107</f>
        <v>0</v>
      </c>
      <c r="T106" s="40"/>
      <c r="U106" s="40">
        <f t="shared" si="32"/>
        <v>20000</v>
      </c>
      <c r="V106" s="65">
        <f>V107</f>
        <v>20000</v>
      </c>
      <c r="W106" s="42"/>
      <c r="X106" s="66">
        <f>X107</f>
        <v>20000</v>
      </c>
      <c r="Z106"/>
      <c r="AA106"/>
    </row>
    <row r="107" spans="1:27" ht="87" customHeight="1" x14ac:dyDescent="0.2">
      <c r="A107" s="44">
        <v>715</v>
      </c>
      <c r="B107" s="44" t="s">
        <v>203</v>
      </c>
      <c r="C107" s="60" t="s">
        <v>204</v>
      </c>
      <c r="D107" s="46"/>
      <c r="E107" s="58"/>
      <c r="F107" s="39"/>
      <c r="G107" s="49"/>
      <c r="H107" s="39"/>
      <c r="I107" s="49"/>
      <c r="J107" s="53"/>
      <c r="K107" s="57"/>
      <c r="L107" s="39"/>
      <c r="M107" s="49">
        <v>90000</v>
      </c>
      <c r="N107" s="49"/>
      <c r="O107" s="49">
        <v>90000</v>
      </c>
      <c r="P107" s="49"/>
      <c r="Q107" s="49">
        <v>20000</v>
      </c>
      <c r="R107" s="49">
        <v>90000</v>
      </c>
      <c r="S107" s="40"/>
      <c r="T107" s="40"/>
      <c r="U107" s="40">
        <f t="shared" si="32"/>
        <v>20000</v>
      </c>
      <c r="V107" s="50">
        <v>20000</v>
      </c>
      <c r="W107" s="42"/>
      <c r="X107" s="51">
        <v>20000</v>
      </c>
      <c r="Z107"/>
      <c r="AA107"/>
    </row>
    <row r="108" spans="1:27" ht="73.5" customHeight="1" x14ac:dyDescent="0.2">
      <c r="A108" s="44">
        <v>886</v>
      </c>
      <c r="B108" s="71" t="s">
        <v>205</v>
      </c>
      <c r="C108" s="63" t="s">
        <v>206</v>
      </c>
      <c r="D108" s="46"/>
      <c r="E108" s="58"/>
      <c r="F108" s="39"/>
      <c r="G108" s="49"/>
      <c r="H108" s="39"/>
      <c r="I108" s="49"/>
      <c r="J108" s="53"/>
      <c r="K108" s="57"/>
      <c r="L108" s="39"/>
      <c r="M108" s="49"/>
      <c r="N108" s="49"/>
      <c r="O108" s="49"/>
      <c r="P108" s="49"/>
      <c r="Q108" s="64">
        <f>Q109</f>
        <v>8000</v>
      </c>
      <c r="R108" s="64">
        <f>R109</f>
        <v>0</v>
      </c>
      <c r="S108" s="64">
        <f>S109</f>
        <v>0</v>
      </c>
      <c r="T108" s="64"/>
      <c r="U108" s="40">
        <f t="shared" si="32"/>
        <v>8000</v>
      </c>
      <c r="V108" s="65">
        <f>V109</f>
        <v>8000</v>
      </c>
      <c r="W108" s="42"/>
      <c r="X108" s="66">
        <f>X109</f>
        <v>8000</v>
      </c>
      <c r="Z108"/>
      <c r="AA108"/>
    </row>
    <row r="109" spans="1:27" ht="102.75" customHeight="1" x14ac:dyDescent="0.2">
      <c r="A109" s="44">
        <v>886</v>
      </c>
      <c r="B109" s="44" t="s">
        <v>207</v>
      </c>
      <c r="C109" s="60" t="s">
        <v>208</v>
      </c>
      <c r="D109" s="46"/>
      <c r="E109" s="58"/>
      <c r="F109" s="39"/>
      <c r="G109" s="49"/>
      <c r="H109" s="39"/>
      <c r="I109" s="49"/>
      <c r="J109" s="53"/>
      <c r="K109" s="57"/>
      <c r="L109" s="39"/>
      <c r="M109" s="49"/>
      <c r="N109" s="49"/>
      <c r="O109" s="49"/>
      <c r="P109" s="49"/>
      <c r="Q109" s="49">
        <v>8000</v>
      </c>
      <c r="R109" s="49"/>
      <c r="S109" s="40"/>
      <c r="T109" s="40"/>
      <c r="U109" s="40">
        <f t="shared" si="32"/>
        <v>8000</v>
      </c>
      <c r="V109" s="50">
        <v>8000</v>
      </c>
      <c r="W109" s="42"/>
      <c r="X109" s="51">
        <v>8000</v>
      </c>
      <c r="Z109"/>
      <c r="AA109"/>
    </row>
    <row r="110" spans="1:27" ht="52.5" customHeight="1" x14ac:dyDescent="0.2">
      <c r="A110" s="44">
        <v>886</v>
      </c>
      <c r="B110" s="71" t="s">
        <v>209</v>
      </c>
      <c r="C110" s="63" t="s">
        <v>210</v>
      </c>
      <c r="D110" s="46"/>
      <c r="E110" s="58"/>
      <c r="F110" s="39"/>
      <c r="G110" s="49"/>
      <c r="H110" s="39"/>
      <c r="I110" s="49"/>
      <c r="J110" s="53"/>
      <c r="K110" s="57"/>
      <c r="L110" s="39"/>
      <c r="M110" s="49"/>
      <c r="N110" s="49"/>
      <c r="O110" s="49"/>
      <c r="P110" s="49"/>
      <c r="Q110" s="64">
        <f>Q111</f>
        <v>9000</v>
      </c>
      <c r="R110" s="64">
        <f>R111</f>
        <v>0</v>
      </c>
      <c r="S110" s="64">
        <f>S111</f>
        <v>0</v>
      </c>
      <c r="T110" s="64"/>
      <c r="U110" s="40">
        <f t="shared" si="32"/>
        <v>9000</v>
      </c>
      <c r="V110" s="65">
        <f>V111</f>
        <v>9000</v>
      </c>
      <c r="W110" s="42"/>
      <c r="X110" s="66">
        <f>X111</f>
        <v>9000</v>
      </c>
      <c r="Z110"/>
      <c r="AA110"/>
    </row>
    <row r="111" spans="1:27" ht="74.25" customHeight="1" x14ac:dyDescent="0.2">
      <c r="A111" s="44">
        <v>886</v>
      </c>
      <c r="B111" s="44" t="s">
        <v>211</v>
      </c>
      <c r="C111" s="60" t="s">
        <v>212</v>
      </c>
      <c r="D111" s="46"/>
      <c r="E111" s="58"/>
      <c r="F111" s="39"/>
      <c r="G111" s="49"/>
      <c r="H111" s="39"/>
      <c r="I111" s="49"/>
      <c r="J111" s="53"/>
      <c r="K111" s="57"/>
      <c r="L111" s="39"/>
      <c r="M111" s="49"/>
      <c r="N111" s="49"/>
      <c r="O111" s="49"/>
      <c r="P111" s="49"/>
      <c r="Q111" s="49">
        <v>9000</v>
      </c>
      <c r="R111" s="49"/>
      <c r="S111" s="40"/>
      <c r="T111" s="40"/>
      <c r="U111" s="40">
        <f t="shared" si="32"/>
        <v>9000</v>
      </c>
      <c r="V111" s="50">
        <v>9000</v>
      </c>
      <c r="W111" s="42"/>
      <c r="X111" s="51">
        <v>9000</v>
      </c>
      <c r="Z111"/>
      <c r="AA111"/>
    </row>
    <row r="112" spans="1:27" ht="48.75" customHeight="1" x14ac:dyDescent="0.2">
      <c r="A112" s="44">
        <v>886</v>
      </c>
      <c r="B112" s="71" t="s">
        <v>213</v>
      </c>
      <c r="C112" s="63" t="s">
        <v>214</v>
      </c>
      <c r="D112" s="46"/>
      <c r="E112" s="58"/>
      <c r="F112" s="39"/>
      <c r="G112" s="49"/>
      <c r="H112" s="39"/>
      <c r="I112" s="49"/>
      <c r="J112" s="53"/>
      <c r="K112" s="57"/>
      <c r="L112" s="39"/>
      <c r="M112" s="49"/>
      <c r="N112" s="49"/>
      <c r="O112" s="49"/>
      <c r="P112" s="49"/>
      <c r="Q112" s="64">
        <f>Q113</f>
        <v>1000</v>
      </c>
      <c r="R112" s="64">
        <f>R113</f>
        <v>0</v>
      </c>
      <c r="S112" s="64">
        <f>S113</f>
        <v>0</v>
      </c>
      <c r="T112" s="64"/>
      <c r="U112" s="40">
        <f t="shared" si="32"/>
        <v>1000</v>
      </c>
      <c r="V112" s="65">
        <f>V113</f>
        <v>1000</v>
      </c>
      <c r="W112" s="42"/>
      <c r="X112" s="66">
        <f>X113</f>
        <v>1000</v>
      </c>
      <c r="Z112"/>
      <c r="AA112"/>
    </row>
    <row r="113" spans="1:27" ht="66" customHeight="1" x14ac:dyDescent="0.2">
      <c r="A113" s="44">
        <v>886</v>
      </c>
      <c r="B113" s="44" t="s">
        <v>215</v>
      </c>
      <c r="C113" s="60" t="s">
        <v>216</v>
      </c>
      <c r="D113" s="46"/>
      <c r="E113" s="58"/>
      <c r="F113" s="39"/>
      <c r="G113" s="49"/>
      <c r="H113" s="39"/>
      <c r="I113" s="49"/>
      <c r="J113" s="53"/>
      <c r="K113" s="57"/>
      <c r="L113" s="39"/>
      <c r="M113" s="49"/>
      <c r="N113" s="49"/>
      <c r="O113" s="49"/>
      <c r="P113" s="49"/>
      <c r="Q113" s="49">
        <v>1000</v>
      </c>
      <c r="R113" s="49"/>
      <c r="S113" s="40"/>
      <c r="T113" s="40"/>
      <c r="U113" s="40">
        <f t="shared" si="32"/>
        <v>1000</v>
      </c>
      <c r="V113" s="50">
        <v>1000</v>
      </c>
      <c r="W113" s="42"/>
      <c r="X113" s="51">
        <v>1000</v>
      </c>
      <c r="Z113"/>
      <c r="AA113"/>
    </row>
    <row r="114" spans="1:27" ht="63" customHeight="1" x14ac:dyDescent="0.2">
      <c r="A114" s="44">
        <v>715</v>
      </c>
      <c r="B114" s="71" t="s">
        <v>217</v>
      </c>
      <c r="C114" s="63" t="s">
        <v>218</v>
      </c>
      <c r="D114" s="46"/>
      <c r="E114" s="58"/>
      <c r="F114" s="39"/>
      <c r="G114" s="49"/>
      <c r="H114" s="39"/>
      <c r="I114" s="49"/>
      <c r="J114" s="53"/>
      <c r="K114" s="57"/>
      <c r="L114" s="39"/>
      <c r="M114" s="64">
        <f>M115+M116</f>
        <v>20000</v>
      </c>
      <c r="N114" s="64"/>
      <c r="O114" s="64">
        <f>O115+O116</f>
        <v>20000</v>
      </c>
      <c r="P114" s="64"/>
      <c r="Q114" s="64">
        <f>Q115+Q116</f>
        <v>20000</v>
      </c>
      <c r="R114" s="49">
        <f>R115+R116</f>
        <v>20000</v>
      </c>
      <c r="S114" s="49">
        <f>S115+S116</f>
        <v>0</v>
      </c>
      <c r="T114" s="49"/>
      <c r="U114" s="40">
        <f t="shared" si="32"/>
        <v>20000</v>
      </c>
      <c r="V114" s="65">
        <f>V115+V116</f>
        <v>20000</v>
      </c>
      <c r="W114" s="42"/>
      <c r="X114" s="66">
        <f>X115+X116</f>
        <v>20000</v>
      </c>
      <c r="Z114"/>
      <c r="AA114"/>
    </row>
    <row r="115" spans="1:27" ht="77.25" customHeight="1" x14ac:dyDescent="0.2">
      <c r="A115" s="44">
        <v>715</v>
      </c>
      <c r="B115" s="44" t="s">
        <v>219</v>
      </c>
      <c r="C115" s="60" t="s">
        <v>220</v>
      </c>
      <c r="D115" s="46"/>
      <c r="E115" s="58"/>
      <c r="F115" s="39"/>
      <c r="G115" s="49"/>
      <c r="H115" s="39"/>
      <c r="I115" s="49"/>
      <c r="J115" s="53"/>
      <c r="K115" s="57"/>
      <c r="L115" s="39"/>
      <c r="M115" s="49">
        <v>15000</v>
      </c>
      <c r="N115" s="49"/>
      <c r="O115" s="49">
        <v>15000</v>
      </c>
      <c r="P115" s="49"/>
      <c r="Q115" s="49">
        <v>20000</v>
      </c>
      <c r="R115" s="49">
        <v>15000</v>
      </c>
      <c r="S115" s="40"/>
      <c r="T115" s="40"/>
      <c r="U115" s="40">
        <f t="shared" si="32"/>
        <v>20000</v>
      </c>
      <c r="V115" s="50">
        <v>20000</v>
      </c>
      <c r="W115" s="42"/>
      <c r="X115" s="51">
        <v>20000</v>
      </c>
      <c r="Z115"/>
      <c r="AA115"/>
    </row>
    <row r="116" spans="1:27" ht="78.75" hidden="1" customHeight="1" x14ac:dyDescent="0.2">
      <c r="A116" s="44">
        <v>715</v>
      </c>
      <c r="B116" s="44" t="s">
        <v>221</v>
      </c>
      <c r="C116" s="60" t="s">
        <v>222</v>
      </c>
      <c r="D116" s="46"/>
      <c r="E116" s="58"/>
      <c r="F116" s="39"/>
      <c r="G116" s="49"/>
      <c r="H116" s="39"/>
      <c r="I116" s="49"/>
      <c r="J116" s="53"/>
      <c r="K116" s="57"/>
      <c r="L116" s="39"/>
      <c r="M116" s="49">
        <v>5000</v>
      </c>
      <c r="N116" s="49"/>
      <c r="O116" s="49">
        <v>5000</v>
      </c>
      <c r="P116" s="49"/>
      <c r="Q116" s="49">
        <v>0</v>
      </c>
      <c r="R116" s="49">
        <v>5000</v>
      </c>
      <c r="S116" s="40"/>
      <c r="T116" s="40"/>
      <c r="U116" s="40"/>
      <c r="V116" s="50">
        <v>0</v>
      </c>
      <c r="W116" s="42"/>
      <c r="X116" s="51">
        <v>0</v>
      </c>
      <c r="Z116"/>
      <c r="AA116"/>
    </row>
    <row r="117" spans="1:27" ht="36.75" hidden="1" customHeight="1" x14ac:dyDescent="0.2">
      <c r="A117" s="44"/>
      <c r="B117" s="44" t="s">
        <v>223</v>
      </c>
      <c r="C117" s="60" t="s">
        <v>224</v>
      </c>
      <c r="D117" s="46">
        <v>0</v>
      </c>
      <c r="E117" s="58"/>
      <c r="F117" s="39"/>
      <c r="G117" s="49">
        <f>D117+F117</f>
        <v>0</v>
      </c>
      <c r="H117" s="39"/>
      <c r="I117" s="49"/>
      <c r="J117" s="53"/>
      <c r="K117" s="57">
        <f>D117+J117</f>
        <v>0</v>
      </c>
      <c r="L117" s="39"/>
      <c r="M117" s="49">
        <f>K117+L117</f>
        <v>0</v>
      </c>
      <c r="N117" s="49"/>
      <c r="O117" s="49">
        <f>M117+N117</f>
        <v>0</v>
      </c>
      <c r="P117" s="49"/>
      <c r="Q117" s="49"/>
      <c r="R117" s="49"/>
      <c r="S117" s="49"/>
      <c r="T117" s="49"/>
      <c r="U117" s="49"/>
      <c r="V117" s="50"/>
      <c r="W117" s="42"/>
      <c r="X117" s="51"/>
      <c r="Z117"/>
      <c r="AA117"/>
    </row>
    <row r="118" spans="1:27" ht="50.25" hidden="1" customHeight="1" x14ac:dyDescent="0.2">
      <c r="A118" s="44"/>
      <c r="B118" s="44" t="s">
        <v>223</v>
      </c>
      <c r="C118" s="60" t="s">
        <v>225</v>
      </c>
      <c r="D118" s="46">
        <v>200000</v>
      </c>
      <c r="E118" s="58"/>
      <c r="F118" s="39"/>
      <c r="G118" s="49"/>
      <c r="H118" s="39"/>
      <c r="I118" s="49"/>
      <c r="J118" s="53"/>
      <c r="K118" s="57">
        <f>D118+J118</f>
        <v>200000</v>
      </c>
      <c r="L118" s="39"/>
      <c r="M118" s="49"/>
      <c r="N118" s="49"/>
      <c r="O118" s="49"/>
      <c r="P118" s="49"/>
      <c r="Q118" s="49"/>
      <c r="R118" s="49"/>
      <c r="S118" s="49"/>
      <c r="T118" s="49"/>
      <c r="U118" s="49"/>
      <c r="V118" s="50"/>
      <c r="W118" s="42"/>
      <c r="X118" s="51"/>
      <c r="Z118"/>
      <c r="AA118"/>
    </row>
    <row r="119" spans="1:27" ht="86.25" customHeight="1" x14ac:dyDescent="0.2">
      <c r="A119" s="44">
        <v>715</v>
      </c>
      <c r="B119" s="71" t="s">
        <v>226</v>
      </c>
      <c r="C119" s="63" t="s">
        <v>227</v>
      </c>
      <c r="D119" s="46">
        <f t="shared" ref="D119:K119" si="33">D120</f>
        <v>330000</v>
      </c>
      <c r="E119" s="46">
        <f t="shared" si="33"/>
        <v>0</v>
      </c>
      <c r="F119" s="46">
        <f t="shared" si="33"/>
        <v>0</v>
      </c>
      <c r="G119" s="46">
        <f t="shared" si="33"/>
        <v>330000</v>
      </c>
      <c r="H119" s="46">
        <f t="shared" si="33"/>
        <v>0</v>
      </c>
      <c r="I119" s="46">
        <f t="shared" si="33"/>
        <v>0</v>
      </c>
      <c r="J119" s="47">
        <f t="shared" si="33"/>
        <v>0</v>
      </c>
      <c r="K119" s="48">
        <f t="shared" si="33"/>
        <v>330000</v>
      </c>
      <c r="L119" s="39"/>
      <c r="M119" s="64">
        <f>M120</f>
        <v>616600</v>
      </c>
      <c r="N119" s="64"/>
      <c r="O119" s="64">
        <f>O120</f>
        <v>616600</v>
      </c>
      <c r="P119" s="64"/>
      <c r="Q119" s="64">
        <f>Q120</f>
        <v>30000</v>
      </c>
      <c r="R119" s="40">
        <f>R120</f>
        <v>668100</v>
      </c>
      <c r="S119" s="40">
        <f>S120</f>
        <v>0</v>
      </c>
      <c r="T119" s="40"/>
      <c r="U119" s="40">
        <f>Q119+T119</f>
        <v>30000</v>
      </c>
      <c r="V119" s="65">
        <f>V120</f>
        <v>30000</v>
      </c>
      <c r="W119" s="42"/>
      <c r="X119" s="66">
        <f>X120</f>
        <v>30000</v>
      </c>
      <c r="Z119"/>
      <c r="AA119"/>
    </row>
    <row r="120" spans="1:27" ht="69" customHeight="1" x14ac:dyDescent="0.2">
      <c r="A120" s="44">
        <v>715</v>
      </c>
      <c r="B120" s="44" t="s">
        <v>228</v>
      </c>
      <c r="C120" s="60" t="s">
        <v>229</v>
      </c>
      <c r="D120" s="46">
        <v>330000</v>
      </c>
      <c r="E120" s="52"/>
      <c r="F120" s="39"/>
      <c r="G120" s="49">
        <f>D120+F120</f>
        <v>330000</v>
      </c>
      <c r="H120" s="39"/>
      <c r="I120" s="49"/>
      <c r="J120" s="53"/>
      <c r="K120" s="54">
        <f>D120+J120</f>
        <v>330000</v>
      </c>
      <c r="L120" s="39"/>
      <c r="M120" s="49">
        <v>616600</v>
      </c>
      <c r="N120" s="49"/>
      <c r="O120" s="49">
        <v>616600</v>
      </c>
      <c r="P120" s="49"/>
      <c r="Q120" s="49">
        <v>30000</v>
      </c>
      <c r="R120" s="49">
        <v>668100</v>
      </c>
      <c r="S120" s="40"/>
      <c r="T120" s="40"/>
      <c r="U120" s="40">
        <f>Q120+T120</f>
        <v>30000</v>
      </c>
      <c r="V120" s="50">
        <v>30000</v>
      </c>
      <c r="W120" s="42"/>
      <c r="X120" s="51">
        <v>30000</v>
      </c>
      <c r="Z120"/>
      <c r="AA120"/>
    </row>
    <row r="121" spans="1:27" ht="0.75" hidden="1" customHeight="1" x14ac:dyDescent="0.2">
      <c r="A121" s="20">
        <v>700</v>
      </c>
      <c r="B121" s="20" t="s">
        <v>230</v>
      </c>
      <c r="C121" s="35" t="s">
        <v>231</v>
      </c>
      <c r="D121" s="36"/>
      <c r="E121" s="52"/>
      <c r="F121" s="39"/>
      <c r="G121" s="49">
        <f>D121+F121</f>
        <v>0</v>
      </c>
      <c r="H121" s="39"/>
      <c r="I121" s="49"/>
      <c r="J121" s="53"/>
      <c r="K121" s="54"/>
      <c r="L121" s="39"/>
      <c r="M121" s="49">
        <f>K121+L121</f>
        <v>0</v>
      </c>
      <c r="N121" s="49"/>
      <c r="O121" s="49">
        <f>M121+N121</f>
        <v>0</v>
      </c>
      <c r="P121" s="49"/>
      <c r="Q121" s="49"/>
      <c r="R121" s="42"/>
      <c r="S121" s="49"/>
      <c r="T121" s="49"/>
      <c r="U121" s="49"/>
      <c r="V121" s="55"/>
      <c r="W121" s="42"/>
      <c r="X121" s="56"/>
      <c r="Z121"/>
      <c r="AA121"/>
    </row>
    <row r="122" spans="1:27" ht="25.5" hidden="1" x14ac:dyDescent="0.2">
      <c r="A122" s="44">
        <v>700</v>
      </c>
      <c r="B122" s="44" t="s">
        <v>232</v>
      </c>
      <c r="C122" s="60" t="s">
        <v>233</v>
      </c>
      <c r="D122" s="67"/>
      <c r="E122" s="52"/>
      <c r="F122" s="39"/>
      <c r="G122" s="49">
        <f>D122+F122</f>
        <v>0</v>
      </c>
      <c r="H122" s="39"/>
      <c r="I122" s="49"/>
      <c r="J122" s="53"/>
      <c r="K122" s="54"/>
      <c r="L122" s="39"/>
      <c r="M122" s="49">
        <f>K122+L122</f>
        <v>0</v>
      </c>
      <c r="N122" s="49"/>
      <c r="O122" s="49">
        <f>M122+N122</f>
        <v>0</v>
      </c>
      <c r="P122" s="49"/>
      <c r="Q122" s="49"/>
      <c r="R122" s="42"/>
      <c r="S122" s="49"/>
      <c r="T122" s="49"/>
      <c r="U122" s="49"/>
      <c r="V122" s="55"/>
      <c r="W122" s="42"/>
      <c r="X122" s="56"/>
      <c r="Z122"/>
      <c r="AA122"/>
    </row>
    <row r="123" spans="1:27" hidden="1" x14ac:dyDescent="0.2">
      <c r="A123" s="44">
        <v>700</v>
      </c>
      <c r="B123" s="44" t="s">
        <v>234</v>
      </c>
      <c r="C123" s="60" t="s">
        <v>235</v>
      </c>
      <c r="D123" s="46"/>
      <c r="E123" s="52"/>
      <c r="F123" s="39"/>
      <c r="G123" s="49">
        <f>D123+F123</f>
        <v>0</v>
      </c>
      <c r="H123" s="39"/>
      <c r="I123" s="49"/>
      <c r="J123" s="53"/>
      <c r="K123" s="54"/>
      <c r="L123" s="39"/>
      <c r="M123" s="49">
        <f>K123+L123</f>
        <v>0</v>
      </c>
      <c r="N123" s="49"/>
      <c r="O123" s="49">
        <f>M123+N123</f>
        <v>0</v>
      </c>
      <c r="P123" s="49"/>
      <c r="Q123" s="49"/>
      <c r="R123" s="42"/>
      <c r="S123" s="49"/>
      <c r="T123" s="49"/>
      <c r="U123" s="49"/>
      <c r="V123" s="55"/>
      <c r="W123" s="42"/>
      <c r="X123" s="56"/>
      <c r="Z123"/>
      <c r="AA123"/>
    </row>
    <row r="124" spans="1:27" ht="19.5" hidden="1" customHeight="1" x14ac:dyDescent="0.2">
      <c r="A124" s="44">
        <v>700</v>
      </c>
      <c r="B124" s="44" t="s">
        <v>236</v>
      </c>
      <c r="C124" s="60" t="s">
        <v>237</v>
      </c>
      <c r="D124" s="46"/>
      <c r="E124" s="52"/>
      <c r="F124" s="39"/>
      <c r="G124" s="49">
        <f>D124+F124</f>
        <v>0</v>
      </c>
      <c r="H124" s="39"/>
      <c r="I124" s="49"/>
      <c r="J124" s="53"/>
      <c r="K124" s="54"/>
      <c r="L124" s="39"/>
      <c r="M124" s="49">
        <f>K124+L124</f>
        <v>0</v>
      </c>
      <c r="N124" s="49"/>
      <c r="O124" s="49">
        <f>M124+N124</f>
        <v>0</v>
      </c>
      <c r="P124" s="49"/>
      <c r="Q124" s="49"/>
      <c r="R124" s="42"/>
      <c r="S124" s="49"/>
      <c r="T124" s="49"/>
      <c r="U124" s="49"/>
      <c r="V124" s="55"/>
      <c r="W124" s="42"/>
      <c r="X124" s="56"/>
      <c r="Z124"/>
      <c r="AA124"/>
    </row>
    <row r="125" spans="1:27" ht="64.5" customHeight="1" x14ac:dyDescent="0.2">
      <c r="A125" s="44">
        <v>715</v>
      </c>
      <c r="B125" s="71" t="s">
        <v>238</v>
      </c>
      <c r="C125" s="63" t="s">
        <v>239</v>
      </c>
      <c r="D125" s="46"/>
      <c r="E125" s="52"/>
      <c r="F125" s="39"/>
      <c r="G125" s="49"/>
      <c r="H125" s="39"/>
      <c r="I125" s="49"/>
      <c r="J125" s="53"/>
      <c r="K125" s="54"/>
      <c r="L125" s="39"/>
      <c r="M125" s="64">
        <f>M126</f>
        <v>20000</v>
      </c>
      <c r="N125" s="64"/>
      <c r="O125" s="64">
        <f>O126</f>
        <v>20000</v>
      </c>
      <c r="P125" s="64"/>
      <c r="Q125" s="64">
        <f>Q126</f>
        <v>350000</v>
      </c>
      <c r="R125" s="40">
        <f>R126</f>
        <v>20000</v>
      </c>
      <c r="S125" s="40">
        <f>S126</f>
        <v>0</v>
      </c>
      <c r="T125" s="40"/>
      <c r="U125" s="40">
        <f>Q125+T125</f>
        <v>350000</v>
      </c>
      <c r="V125" s="65">
        <f>V126</f>
        <v>350000</v>
      </c>
      <c r="W125" s="42"/>
      <c r="X125" s="66">
        <f>X126</f>
        <v>350000</v>
      </c>
      <c r="Z125"/>
      <c r="AA125"/>
    </row>
    <row r="126" spans="1:27" ht="63" customHeight="1" x14ac:dyDescent="0.2">
      <c r="A126" s="44">
        <v>715</v>
      </c>
      <c r="B126" s="44" t="s">
        <v>240</v>
      </c>
      <c r="C126" s="60" t="s">
        <v>241</v>
      </c>
      <c r="D126" s="46"/>
      <c r="E126" s="52"/>
      <c r="F126" s="39"/>
      <c r="G126" s="49"/>
      <c r="H126" s="39"/>
      <c r="I126" s="49"/>
      <c r="J126" s="53"/>
      <c r="K126" s="54"/>
      <c r="L126" s="39"/>
      <c r="M126" s="49">
        <v>20000</v>
      </c>
      <c r="N126" s="49"/>
      <c r="O126" s="49">
        <v>20000</v>
      </c>
      <c r="P126" s="49"/>
      <c r="Q126" s="49">
        <v>350000</v>
      </c>
      <c r="R126" s="49">
        <v>20000</v>
      </c>
      <c r="S126" s="40"/>
      <c r="T126" s="40"/>
      <c r="U126" s="40">
        <f>Q126+T126</f>
        <v>350000</v>
      </c>
      <c r="V126" s="50">
        <v>350000</v>
      </c>
      <c r="W126" s="42"/>
      <c r="X126" s="51">
        <v>350000</v>
      </c>
      <c r="Z126"/>
      <c r="AA126"/>
    </row>
    <row r="127" spans="1:27" ht="25.5" customHeight="1" x14ac:dyDescent="0.2">
      <c r="A127" s="44">
        <v>715</v>
      </c>
      <c r="B127" s="71" t="s">
        <v>242</v>
      </c>
      <c r="C127" s="63" t="s">
        <v>243</v>
      </c>
      <c r="D127" s="46"/>
      <c r="E127" s="52"/>
      <c r="F127" s="39"/>
      <c r="G127" s="49"/>
      <c r="H127" s="39"/>
      <c r="I127" s="49"/>
      <c r="J127" s="53"/>
      <c r="K127" s="54"/>
      <c r="L127" s="39"/>
      <c r="M127" s="64">
        <f>M128</f>
        <v>500000</v>
      </c>
      <c r="N127" s="64"/>
      <c r="O127" s="64">
        <f>O128</f>
        <v>500000</v>
      </c>
      <c r="P127" s="64"/>
      <c r="Q127" s="64">
        <f>Q128</f>
        <v>1000000</v>
      </c>
      <c r="R127" s="40">
        <f>R128</f>
        <v>500000</v>
      </c>
      <c r="S127" s="40">
        <f>S128</f>
        <v>0</v>
      </c>
      <c r="T127" s="40"/>
      <c r="U127" s="40">
        <f>Q127+T127</f>
        <v>1000000</v>
      </c>
      <c r="V127" s="65">
        <f>V128</f>
        <v>1000000</v>
      </c>
      <c r="W127" s="42"/>
      <c r="X127" s="66">
        <f>X128</f>
        <v>1000000</v>
      </c>
      <c r="Z127"/>
      <c r="AA127"/>
    </row>
    <row r="128" spans="1:27" ht="66" customHeight="1" x14ac:dyDescent="0.2">
      <c r="A128" s="44">
        <v>715</v>
      </c>
      <c r="B128" s="44" t="s">
        <v>244</v>
      </c>
      <c r="C128" s="60" t="s">
        <v>245</v>
      </c>
      <c r="D128" s="46"/>
      <c r="E128" s="52"/>
      <c r="F128" s="39"/>
      <c r="G128" s="49"/>
      <c r="H128" s="39"/>
      <c r="I128" s="49"/>
      <c r="J128" s="53"/>
      <c r="K128" s="54"/>
      <c r="L128" s="39"/>
      <c r="M128" s="49">
        <v>500000</v>
      </c>
      <c r="N128" s="49"/>
      <c r="O128" s="49">
        <v>500000</v>
      </c>
      <c r="P128" s="49"/>
      <c r="Q128" s="49">
        <v>1000000</v>
      </c>
      <c r="R128" s="49">
        <v>500000</v>
      </c>
      <c r="S128" s="40"/>
      <c r="T128" s="40"/>
      <c r="U128" s="40">
        <f>Q128+T128</f>
        <v>1000000</v>
      </c>
      <c r="V128" s="50">
        <v>1000000</v>
      </c>
      <c r="W128" s="42"/>
      <c r="X128" s="51">
        <v>1000000</v>
      </c>
      <c r="Z128"/>
      <c r="AA128"/>
    </row>
    <row r="129" spans="1:27" ht="25.5" hidden="1" x14ac:dyDescent="0.2">
      <c r="A129" s="20"/>
      <c r="B129" s="20" t="s">
        <v>230</v>
      </c>
      <c r="C129" s="35" t="s">
        <v>246</v>
      </c>
      <c r="D129" s="46"/>
      <c r="E129" s="52"/>
      <c r="F129" s="39"/>
      <c r="G129" s="49"/>
      <c r="H129" s="39"/>
      <c r="I129" s="49"/>
      <c r="J129" s="53"/>
      <c r="K129" s="54"/>
      <c r="L129" s="39"/>
      <c r="M129" s="49"/>
      <c r="N129" s="49"/>
      <c r="O129" s="49"/>
      <c r="P129" s="49"/>
      <c r="Q129" s="40"/>
      <c r="R129" s="49"/>
      <c r="S129" s="40"/>
      <c r="T129" s="40"/>
      <c r="U129" s="40"/>
      <c r="V129" s="50"/>
      <c r="W129" s="42"/>
      <c r="X129" s="51"/>
      <c r="Z129"/>
      <c r="AA129"/>
    </row>
    <row r="130" spans="1:27" ht="21" customHeight="1" x14ac:dyDescent="0.2">
      <c r="A130" s="44"/>
      <c r="B130" s="20" t="s">
        <v>247</v>
      </c>
      <c r="C130" s="35" t="s">
        <v>248</v>
      </c>
      <c r="D130" s="36" t="e">
        <f>D131</f>
        <v>#REF!</v>
      </c>
      <c r="E130" s="75"/>
      <c r="F130" s="22"/>
      <c r="G130" s="40"/>
      <c r="H130" s="22"/>
      <c r="I130" s="40"/>
      <c r="J130" s="76" t="e">
        <f t="shared" ref="J130:P130" si="34">J131</f>
        <v>#REF!</v>
      </c>
      <c r="K130" s="77" t="e">
        <f t="shared" si="34"/>
        <v>#REF!</v>
      </c>
      <c r="L130" s="39">
        <f t="shared" si="34"/>
        <v>4247805.6500000004</v>
      </c>
      <c r="M130" s="40">
        <f t="shared" si="34"/>
        <v>523054503.20000005</v>
      </c>
      <c r="N130" s="40">
        <f t="shared" si="34"/>
        <v>2793159</v>
      </c>
      <c r="O130" s="40">
        <f t="shared" si="34"/>
        <v>525847662.20000005</v>
      </c>
      <c r="P130" s="40">
        <f t="shared" si="34"/>
        <v>1558505.22</v>
      </c>
      <c r="Q130" s="40">
        <f>Q131+Q163+Q166</f>
        <v>533625674.97000003</v>
      </c>
      <c r="R130" s="40">
        <f>R131+R163+R166</f>
        <v>260093431.16</v>
      </c>
      <c r="S130" s="40">
        <f>S131+S163+S166</f>
        <v>-2352522.11</v>
      </c>
      <c r="T130" s="40">
        <f>T131+T163+T166</f>
        <v>-3273723.4600000009</v>
      </c>
      <c r="U130" s="40">
        <f>Q130+T130</f>
        <v>530351951.51000005</v>
      </c>
      <c r="V130" s="41">
        <f>V131+V163+V166</f>
        <v>481269462.09000003</v>
      </c>
      <c r="W130" s="40">
        <f>W131+W163+W166</f>
        <v>9815359</v>
      </c>
      <c r="X130" s="43">
        <f>V130+W130</f>
        <v>491084821.09000003</v>
      </c>
      <c r="Z130"/>
      <c r="AA130"/>
    </row>
    <row r="131" spans="1:27" ht="43.5" customHeight="1" x14ac:dyDescent="0.2">
      <c r="A131" s="20"/>
      <c r="B131" s="19" t="s">
        <v>249</v>
      </c>
      <c r="C131" s="78" t="s">
        <v>250</v>
      </c>
      <c r="D131" s="36" t="e">
        <f t="shared" ref="D131:K131" si="35">D132+D136+D147+D157</f>
        <v>#REF!</v>
      </c>
      <c r="E131" s="36" t="e">
        <f t="shared" si="35"/>
        <v>#REF!</v>
      </c>
      <c r="F131" s="36" t="e">
        <f t="shared" si="35"/>
        <v>#REF!</v>
      </c>
      <c r="G131" s="36" t="e">
        <f t="shared" si="35"/>
        <v>#REF!</v>
      </c>
      <c r="H131" s="36" t="e">
        <f t="shared" si="35"/>
        <v>#REF!</v>
      </c>
      <c r="I131" s="36" t="e">
        <f t="shared" si="35"/>
        <v>#REF!</v>
      </c>
      <c r="J131" s="37" t="e">
        <f t="shared" si="35"/>
        <v>#REF!</v>
      </c>
      <c r="K131" s="38" t="e">
        <f t="shared" si="35"/>
        <v>#REF!</v>
      </c>
      <c r="L131" s="39">
        <f>L136+L147</f>
        <v>4247805.6500000004</v>
      </c>
      <c r="M131" s="40">
        <f>M132+M136+M147+M157</f>
        <v>523054503.20000005</v>
      </c>
      <c r="N131" s="40">
        <f>N136</f>
        <v>2793159</v>
      </c>
      <c r="O131" s="40">
        <f>O132+O136+O147+O157</f>
        <v>525847662.20000005</v>
      </c>
      <c r="P131" s="40">
        <f>P136</f>
        <v>1558505.22</v>
      </c>
      <c r="Q131" s="40">
        <f>Q132+Q136+Q147+Q157</f>
        <v>533625674.97000003</v>
      </c>
      <c r="R131" s="40">
        <f>R132+R136+R147+R157</f>
        <v>260093431.16</v>
      </c>
      <c r="S131" s="40">
        <f>S132+S136+S147+S157</f>
        <v>-2352522.11</v>
      </c>
      <c r="T131" s="40">
        <f>T132+T136+T147+T157</f>
        <v>-3273723.4600000009</v>
      </c>
      <c r="U131" s="40">
        <f>Q131+T131</f>
        <v>530351951.51000005</v>
      </c>
      <c r="V131" s="41">
        <f>V132+V136+V147+V157</f>
        <v>481269462.09000003</v>
      </c>
      <c r="W131" s="79">
        <f>W132+W136+W147+W157</f>
        <v>9815359</v>
      </c>
      <c r="X131" s="43">
        <f>V131+W131</f>
        <v>491084821.09000003</v>
      </c>
      <c r="Z131"/>
      <c r="AA131"/>
    </row>
    <row r="132" spans="1:27" ht="24" customHeight="1" x14ac:dyDescent="0.2">
      <c r="A132" s="44">
        <v>705</v>
      </c>
      <c r="B132" s="20" t="s">
        <v>251</v>
      </c>
      <c r="C132" s="80" t="s">
        <v>252</v>
      </c>
      <c r="D132" s="36">
        <f t="shared" ref="D132:K132" si="36">D133+D134+D135</f>
        <v>171241100</v>
      </c>
      <c r="E132" s="36">
        <f t="shared" si="36"/>
        <v>0</v>
      </c>
      <c r="F132" s="36">
        <f t="shared" si="36"/>
        <v>0</v>
      </c>
      <c r="G132" s="36">
        <f t="shared" si="36"/>
        <v>171241100</v>
      </c>
      <c r="H132" s="36">
        <f t="shared" si="36"/>
        <v>0</v>
      </c>
      <c r="I132" s="36">
        <f t="shared" si="36"/>
        <v>0</v>
      </c>
      <c r="J132" s="37">
        <f t="shared" si="36"/>
        <v>0</v>
      </c>
      <c r="K132" s="38">
        <f t="shared" si="36"/>
        <v>171241100</v>
      </c>
      <c r="L132" s="39"/>
      <c r="M132" s="40">
        <f>M133+M134+M135</f>
        <v>150150200</v>
      </c>
      <c r="N132" s="40"/>
      <c r="O132" s="40">
        <f>O133+O134+O135</f>
        <v>150150200</v>
      </c>
      <c r="P132" s="40"/>
      <c r="Q132" s="40">
        <f>Q133</f>
        <v>157246900</v>
      </c>
      <c r="R132" s="40">
        <f>R133</f>
        <v>157246900</v>
      </c>
      <c r="S132" s="40">
        <f>S133</f>
        <v>0</v>
      </c>
      <c r="T132" s="40"/>
      <c r="U132" s="40">
        <f>Q132+T132</f>
        <v>157246900</v>
      </c>
      <c r="V132" s="41">
        <f>V133</f>
        <v>162853800</v>
      </c>
      <c r="W132" s="81"/>
      <c r="X132" s="43">
        <f>V132+W132</f>
        <v>162853800</v>
      </c>
      <c r="Z132"/>
      <c r="AA132"/>
    </row>
    <row r="133" spans="1:27" ht="42" customHeight="1" x14ac:dyDescent="0.2">
      <c r="A133" s="44">
        <v>705</v>
      </c>
      <c r="B133" s="44" t="s">
        <v>253</v>
      </c>
      <c r="C133" s="60" t="s">
        <v>254</v>
      </c>
      <c r="D133" s="46">
        <v>156595200</v>
      </c>
      <c r="E133" s="52"/>
      <c r="F133" s="39"/>
      <c r="G133" s="49">
        <f>D133+F133</f>
        <v>156595200</v>
      </c>
      <c r="H133" s="39"/>
      <c r="I133" s="49"/>
      <c r="J133" s="53"/>
      <c r="K133" s="57">
        <f>D133+J133</f>
        <v>156595200</v>
      </c>
      <c r="L133" s="39"/>
      <c r="M133" s="49">
        <v>150150200</v>
      </c>
      <c r="N133" s="49"/>
      <c r="O133" s="49">
        <v>150150200</v>
      </c>
      <c r="P133" s="49"/>
      <c r="Q133" s="49">
        <v>157246900</v>
      </c>
      <c r="R133" s="49">
        <v>157246900</v>
      </c>
      <c r="S133" s="40"/>
      <c r="T133" s="40"/>
      <c r="U133" s="40">
        <f>Q133+T133</f>
        <v>157246900</v>
      </c>
      <c r="V133" s="50">
        <v>162853800</v>
      </c>
      <c r="W133" s="82"/>
      <c r="X133" s="51">
        <f>V133+W133</f>
        <v>162853800</v>
      </c>
      <c r="Z133"/>
      <c r="AA133"/>
    </row>
    <row r="134" spans="1:27" ht="0.75" hidden="1" customHeight="1" x14ac:dyDescent="0.2">
      <c r="A134" s="44"/>
      <c r="B134" s="44" t="s">
        <v>255</v>
      </c>
      <c r="C134" s="60" t="s">
        <v>256</v>
      </c>
      <c r="D134" s="46">
        <v>0</v>
      </c>
      <c r="E134" s="52"/>
      <c r="F134" s="39"/>
      <c r="G134" s="49">
        <f>D134+F134</f>
        <v>0</v>
      </c>
      <c r="H134" s="39"/>
      <c r="I134" s="49"/>
      <c r="J134" s="53"/>
      <c r="K134" s="57">
        <f>D134+J134</f>
        <v>0</v>
      </c>
      <c r="L134" s="39"/>
      <c r="M134" s="49">
        <f>K134+L134</f>
        <v>0</v>
      </c>
      <c r="N134" s="49"/>
      <c r="O134" s="49">
        <f>M134+N134</f>
        <v>0</v>
      </c>
      <c r="P134" s="49"/>
      <c r="Q134" s="49"/>
      <c r="R134" s="42">
        <v>0</v>
      </c>
      <c r="S134" s="49"/>
      <c r="T134" s="49"/>
      <c r="U134" s="49"/>
      <c r="V134" s="55">
        <v>0</v>
      </c>
      <c r="W134" s="81"/>
      <c r="X134" s="56">
        <v>0</v>
      </c>
      <c r="Z134"/>
      <c r="AA134"/>
    </row>
    <row r="135" spans="1:27" ht="25.5" hidden="1" customHeight="1" x14ac:dyDescent="0.2">
      <c r="A135" s="44"/>
      <c r="B135" s="44" t="s">
        <v>257</v>
      </c>
      <c r="C135" s="60" t="s">
        <v>258</v>
      </c>
      <c r="D135" s="46">
        <v>14645900</v>
      </c>
      <c r="E135" s="52"/>
      <c r="F135" s="39"/>
      <c r="G135" s="49">
        <f>D135+F135</f>
        <v>14645900</v>
      </c>
      <c r="H135" s="39"/>
      <c r="I135" s="49"/>
      <c r="J135" s="53"/>
      <c r="K135" s="57">
        <f>D135+J135</f>
        <v>14645900</v>
      </c>
      <c r="L135" s="39"/>
      <c r="M135" s="49">
        <v>0</v>
      </c>
      <c r="N135" s="49"/>
      <c r="O135" s="49">
        <v>0</v>
      </c>
      <c r="P135" s="49"/>
      <c r="Q135" s="49"/>
      <c r="R135" s="42">
        <v>0</v>
      </c>
      <c r="S135" s="49"/>
      <c r="T135" s="49"/>
      <c r="U135" s="49"/>
      <c r="V135" s="55">
        <v>0</v>
      </c>
      <c r="W135" s="81"/>
      <c r="X135" s="56">
        <v>0</v>
      </c>
      <c r="Z135"/>
      <c r="AA135"/>
    </row>
    <row r="136" spans="1:27" ht="25.5" x14ac:dyDescent="0.2">
      <c r="A136" s="44">
        <v>715</v>
      </c>
      <c r="B136" s="20" t="s">
        <v>259</v>
      </c>
      <c r="C136" s="35" t="s">
        <v>260</v>
      </c>
      <c r="D136" s="36">
        <f>D140+D141+D142+D144</f>
        <v>8722700</v>
      </c>
      <c r="E136" s="36">
        <f>E140+E141+E142+E144</f>
        <v>0</v>
      </c>
      <c r="F136" s="36">
        <f>F140+F141+F142+F144</f>
        <v>0</v>
      </c>
      <c r="G136" s="36">
        <f>G140+G141+G142+G144</f>
        <v>8722700</v>
      </c>
      <c r="H136" s="36"/>
      <c r="I136" s="36"/>
      <c r="J136" s="76">
        <f>J142+J144</f>
        <v>24390698.239999998</v>
      </c>
      <c r="K136" s="77">
        <f>K142+K144</f>
        <v>33113398.239999998</v>
      </c>
      <c r="L136" s="39">
        <f>L142+L143+L144</f>
        <v>4361305.6500000004</v>
      </c>
      <c r="M136" s="40">
        <f>M140+M142+M143+M144+M138</f>
        <v>79449545.539999992</v>
      </c>
      <c r="N136" s="40">
        <f>N144</f>
        <v>2793159</v>
      </c>
      <c r="O136" s="40">
        <f>O140+O142+O143+O144+O138</f>
        <v>82242704.539999992</v>
      </c>
      <c r="P136" s="40">
        <f>P144</f>
        <v>1558505.22</v>
      </c>
      <c r="Q136" s="40">
        <f>Q137+Q138+Q139+Q140+Q144</f>
        <v>88119693.969999999</v>
      </c>
      <c r="R136" s="40">
        <f>R137+R138+R139+R140+R144</f>
        <v>86650567.969999999</v>
      </c>
      <c r="S136" s="40">
        <f>S137+S138+S139+S140+S144</f>
        <v>-2352522.11</v>
      </c>
      <c r="T136" s="83">
        <f>T138+T144</f>
        <v>-8472275.4600000009</v>
      </c>
      <c r="U136" s="40">
        <f>Q136+T136</f>
        <v>79647418.50999999</v>
      </c>
      <c r="V136" s="41">
        <f>V137+V138+V139+V140+V144</f>
        <v>36264466.090000004</v>
      </c>
      <c r="W136" s="84">
        <f>W138</f>
        <v>521516</v>
      </c>
      <c r="X136" s="43">
        <f>V136+W136</f>
        <v>36785982.090000004</v>
      </c>
      <c r="Z136"/>
      <c r="AA136"/>
    </row>
    <row r="137" spans="1:27" ht="39" customHeight="1" x14ac:dyDescent="0.2">
      <c r="A137" s="44">
        <v>715</v>
      </c>
      <c r="B137" s="44" t="s">
        <v>261</v>
      </c>
      <c r="C137" s="60" t="s">
        <v>262</v>
      </c>
      <c r="D137" s="36"/>
      <c r="E137" s="36"/>
      <c r="F137" s="36"/>
      <c r="G137" s="36"/>
      <c r="H137" s="36"/>
      <c r="I137" s="36"/>
      <c r="J137" s="76"/>
      <c r="K137" s="77"/>
      <c r="L137" s="39"/>
      <c r="M137" s="40"/>
      <c r="N137" s="40"/>
      <c r="O137" s="40"/>
      <c r="P137" s="40"/>
      <c r="Q137" s="49">
        <v>3750000</v>
      </c>
      <c r="R137" s="40"/>
      <c r="S137" s="40"/>
      <c r="T137" s="40"/>
      <c r="U137" s="40">
        <f>Q137+T137</f>
        <v>3750000</v>
      </c>
      <c r="V137" s="50">
        <v>2203920</v>
      </c>
      <c r="W137" s="81"/>
      <c r="X137" s="51">
        <f>V137+W137</f>
        <v>2203920</v>
      </c>
      <c r="Z137"/>
      <c r="AA137"/>
    </row>
    <row r="138" spans="1:27" ht="23.25" customHeight="1" x14ac:dyDescent="0.2">
      <c r="A138" s="44">
        <v>715</v>
      </c>
      <c r="B138" s="44" t="s">
        <v>263</v>
      </c>
      <c r="C138" s="85" t="s">
        <v>264</v>
      </c>
      <c r="D138" s="36"/>
      <c r="E138" s="36"/>
      <c r="F138" s="36"/>
      <c r="G138" s="36"/>
      <c r="H138" s="36"/>
      <c r="I138" s="36"/>
      <c r="J138" s="76"/>
      <c r="K138" s="77"/>
      <c r="L138" s="39"/>
      <c r="M138" s="49">
        <v>5834399</v>
      </c>
      <c r="N138" s="49"/>
      <c r="O138" s="49">
        <v>5834399</v>
      </c>
      <c r="P138" s="49"/>
      <c r="Q138" s="49">
        <v>10347743</v>
      </c>
      <c r="R138" s="49">
        <v>10347743</v>
      </c>
      <c r="S138" s="40"/>
      <c r="T138" s="40">
        <v>-9803326</v>
      </c>
      <c r="U138" s="40">
        <f>Q138+T138</f>
        <v>544417</v>
      </c>
      <c r="V138" s="50">
        <v>0</v>
      </c>
      <c r="W138" s="84">
        <v>521516</v>
      </c>
      <c r="X138" s="51">
        <f>V138+W138</f>
        <v>521516</v>
      </c>
      <c r="Z138"/>
      <c r="AA138"/>
    </row>
    <row r="139" spans="1:27" ht="31.5" customHeight="1" x14ac:dyDescent="0.2">
      <c r="A139" s="44">
        <v>715</v>
      </c>
      <c r="B139" s="44" t="s">
        <v>265</v>
      </c>
      <c r="C139" s="85" t="s">
        <v>266</v>
      </c>
      <c r="D139" s="36"/>
      <c r="E139" s="36"/>
      <c r="F139" s="36"/>
      <c r="G139" s="36"/>
      <c r="H139" s="36"/>
      <c r="I139" s="36"/>
      <c r="J139" s="76"/>
      <c r="K139" s="77"/>
      <c r="L139" s="39"/>
      <c r="M139" s="49"/>
      <c r="N139" s="49"/>
      <c r="O139" s="49"/>
      <c r="P139" s="49"/>
      <c r="Q139" s="49">
        <v>4313676.1900000004</v>
      </c>
      <c r="R139" s="49"/>
      <c r="S139" s="40"/>
      <c r="T139" s="40"/>
      <c r="U139" s="40">
        <f>Q139+T139</f>
        <v>4313676.1900000004</v>
      </c>
      <c r="V139" s="50">
        <v>4313676.1900000004</v>
      </c>
      <c r="W139" s="42"/>
      <c r="X139" s="51">
        <f>V139+W139</f>
        <v>4313676.1900000004</v>
      </c>
      <c r="Z139"/>
      <c r="AA139"/>
    </row>
    <row r="140" spans="1:27" ht="33" customHeight="1" x14ac:dyDescent="0.2">
      <c r="A140" s="44">
        <v>715</v>
      </c>
      <c r="B140" s="44" t="s">
        <v>267</v>
      </c>
      <c r="C140" s="60" t="s">
        <v>268</v>
      </c>
      <c r="D140" s="46"/>
      <c r="E140" s="52"/>
      <c r="F140" s="39"/>
      <c r="G140" s="49">
        <f>D140+F140</f>
        <v>0</v>
      </c>
      <c r="H140" s="39"/>
      <c r="I140" s="49"/>
      <c r="J140" s="53"/>
      <c r="K140" s="54"/>
      <c r="L140" s="39"/>
      <c r="M140" s="49">
        <v>6932293.0700000003</v>
      </c>
      <c r="N140" s="49"/>
      <c r="O140" s="49">
        <v>6932293.0700000003</v>
      </c>
      <c r="P140" s="49"/>
      <c r="Q140" s="49">
        <v>698302.02</v>
      </c>
      <c r="R140" s="49">
        <v>9884113.1099999994</v>
      </c>
      <c r="S140" s="40">
        <v>-3136696.15</v>
      </c>
      <c r="T140" s="40"/>
      <c r="U140" s="40">
        <f>Q140+T140</f>
        <v>698302.02</v>
      </c>
      <c r="V140" s="50">
        <v>630469.9</v>
      </c>
      <c r="W140" s="42"/>
      <c r="X140" s="51">
        <f>V140+W140</f>
        <v>630469.9</v>
      </c>
      <c r="Z140"/>
      <c r="AA140"/>
    </row>
    <row r="141" spans="1:27" ht="39.75" hidden="1" customHeight="1" x14ac:dyDescent="0.2">
      <c r="A141" s="44"/>
      <c r="B141" s="44" t="s">
        <v>269</v>
      </c>
      <c r="C141" s="86" t="s">
        <v>270</v>
      </c>
      <c r="D141" s="46"/>
      <c r="E141" s="52"/>
      <c r="F141" s="39"/>
      <c r="G141" s="49">
        <f>D141+F141</f>
        <v>0</v>
      </c>
      <c r="H141" s="39"/>
      <c r="I141" s="49"/>
      <c r="J141" s="53"/>
      <c r="K141" s="54"/>
      <c r="L141" s="39"/>
      <c r="M141" s="49">
        <f>K141+L141</f>
        <v>0</v>
      </c>
      <c r="N141" s="49"/>
      <c r="O141" s="49">
        <f>M141+N141</f>
        <v>0</v>
      </c>
      <c r="P141" s="49"/>
      <c r="Q141" s="49"/>
      <c r="R141" s="42"/>
      <c r="S141" s="49"/>
      <c r="T141" s="49"/>
      <c r="U141" s="49"/>
      <c r="V141" s="55"/>
      <c r="W141" s="42"/>
      <c r="X141" s="87"/>
      <c r="Z141"/>
      <c r="AA141"/>
    </row>
    <row r="142" spans="1:27" ht="39.75" hidden="1" customHeight="1" x14ac:dyDescent="0.2">
      <c r="A142" s="44"/>
      <c r="B142" s="44" t="s">
        <v>271</v>
      </c>
      <c r="C142" s="88" t="s">
        <v>272</v>
      </c>
      <c r="D142" s="46">
        <v>0</v>
      </c>
      <c r="E142" s="52"/>
      <c r="F142" s="39"/>
      <c r="G142" s="49">
        <f>D142+F142</f>
        <v>0</v>
      </c>
      <c r="H142" s="39"/>
      <c r="I142" s="49"/>
      <c r="J142" s="89">
        <v>1218617</v>
      </c>
      <c r="K142" s="57">
        <f>D142+J142</f>
        <v>1218617</v>
      </c>
      <c r="L142" s="39">
        <v>827501</v>
      </c>
      <c r="M142" s="49"/>
      <c r="N142" s="49"/>
      <c r="O142" s="49"/>
      <c r="P142" s="49"/>
      <c r="Q142" s="49"/>
      <c r="R142" s="42"/>
      <c r="S142" s="49"/>
      <c r="T142" s="49"/>
      <c r="U142" s="49"/>
      <c r="V142" s="55"/>
      <c r="W142" s="42"/>
      <c r="X142" s="87"/>
      <c r="Z142"/>
      <c r="AA142"/>
    </row>
    <row r="143" spans="1:27" ht="39.75" hidden="1" customHeight="1" x14ac:dyDescent="0.2">
      <c r="A143" s="44"/>
      <c r="B143" s="90" t="s">
        <v>273</v>
      </c>
      <c r="C143" s="88" t="s">
        <v>274</v>
      </c>
      <c r="D143" s="46"/>
      <c r="E143" s="52"/>
      <c r="F143" s="39"/>
      <c r="G143" s="49"/>
      <c r="H143" s="39"/>
      <c r="I143" s="49"/>
      <c r="J143" s="89"/>
      <c r="K143" s="57">
        <v>0</v>
      </c>
      <c r="L143" s="39">
        <v>50000</v>
      </c>
      <c r="M143" s="49"/>
      <c r="N143" s="49"/>
      <c r="O143" s="49"/>
      <c r="P143" s="49"/>
      <c r="Q143" s="49"/>
      <c r="R143" s="42"/>
      <c r="S143" s="49"/>
      <c r="T143" s="49"/>
      <c r="U143" s="49"/>
      <c r="V143" s="55"/>
      <c r="W143" s="42"/>
      <c r="X143" s="87"/>
      <c r="Z143"/>
      <c r="AA143"/>
    </row>
    <row r="144" spans="1:27" ht="15.75" customHeight="1" x14ac:dyDescent="0.2">
      <c r="A144" s="44"/>
      <c r="B144" s="44" t="s">
        <v>275</v>
      </c>
      <c r="C144" s="88" t="s">
        <v>276</v>
      </c>
      <c r="D144" s="46">
        <f>D145</f>
        <v>8722700</v>
      </c>
      <c r="E144" s="52"/>
      <c r="F144" s="39"/>
      <c r="G144" s="49">
        <f>D144+F144</f>
        <v>8722700</v>
      </c>
      <c r="H144" s="39"/>
      <c r="I144" s="49"/>
      <c r="J144" s="89">
        <f t="shared" ref="J144:P144" si="37">J145</f>
        <v>23172081.239999998</v>
      </c>
      <c r="K144" s="57">
        <f t="shared" si="37"/>
        <v>31894781.239999998</v>
      </c>
      <c r="L144" s="39">
        <f t="shared" si="37"/>
        <v>3483804.65</v>
      </c>
      <c r="M144" s="49">
        <f t="shared" si="37"/>
        <v>66682853.469999999</v>
      </c>
      <c r="N144" s="49">
        <f t="shared" si="37"/>
        <v>2793159</v>
      </c>
      <c r="O144" s="49">
        <f t="shared" si="37"/>
        <v>69476012.469999999</v>
      </c>
      <c r="P144" s="49">
        <f t="shared" si="37"/>
        <v>1558505.22</v>
      </c>
      <c r="Q144" s="49">
        <f>Q145+Q146</f>
        <v>69009972.75999999</v>
      </c>
      <c r="R144" s="49">
        <f>R145+R146</f>
        <v>66418711.859999999</v>
      </c>
      <c r="S144" s="49">
        <f>S145+S146</f>
        <v>784174.04</v>
      </c>
      <c r="T144" s="49">
        <f>T145</f>
        <v>1331050.54</v>
      </c>
      <c r="U144" s="40">
        <f t="shared" ref="U144:U152" si="38">Q144+T144</f>
        <v>70341023.299999997</v>
      </c>
      <c r="V144" s="50">
        <f>V145+V146</f>
        <v>29116400</v>
      </c>
      <c r="W144" s="42"/>
      <c r="X144" s="51">
        <f t="shared" ref="X144:X152" si="39">V144+W144</f>
        <v>29116400</v>
      </c>
      <c r="Z144"/>
      <c r="AA144"/>
    </row>
    <row r="145" spans="1:27" ht="19.5" customHeight="1" x14ac:dyDescent="0.2">
      <c r="A145" s="44">
        <v>715</v>
      </c>
      <c r="B145" s="44" t="s">
        <v>277</v>
      </c>
      <c r="C145" s="60" t="s">
        <v>278</v>
      </c>
      <c r="D145" s="46">
        <v>8722700</v>
      </c>
      <c r="E145" s="58"/>
      <c r="F145" s="39"/>
      <c r="G145" s="49">
        <f>D145+F145</f>
        <v>8722700</v>
      </c>
      <c r="H145" s="39"/>
      <c r="I145" s="49"/>
      <c r="J145" s="89">
        <v>23172081.239999998</v>
      </c>
      <c r="K145" s="57">
        <f>D145+J145</f>
        <v>31894781.239999998</v>
      </c>
      <c r="L145" s="39">
        <v>3483804.65</v>
      </c>
      <c r="M145" s="49">
        <v>66682853.469999999</v>
      </c>
      <c r="N145" s="49">
        <v>2793159</v>
      </c>
      <c r="O145" s="49">
        <f>M145+N145</f>
        <v>69476012.469999999</v>
      </c>
      <c r="P145" s="49">
        <v>1558505.22</v>
      </c>
      <c r="Q145" s="49">
        <v>63099320.259999998</v>
      </c>
      <c r="R145" s="49">
        <v>66418711.859999999</v>
      </c>
      <c r="S145" s="40">
        <v>784174.04</v>
      </c>
      <c r="T145" s="40">
        <v>1331050.54</v>
      </c>
      <c r="U145" s="40">
        <f t="shared" si="38"/>
        <v>64430370.799999997</v>
      </c>
      <c r="V145" s="50">
        <v>29116400</v>
      </c>
      <c r="W145" s="42"/>
      <c r="X145" s="51">
        <f t="shared" si="39"/>
        <v>29116400</v>
      </c>
      <c r="Z145"/>
      <c r="AA145"/>
    </row>
    <row r="146" spans="1:27" ht="19.5" customHeight="1" x14ac:dyDescent="0.2">
      <c r="A146" s="44">
        <v>735</v>
      </c>
      <c r="B146" s="44" t="s">
        <v>277</v>
      </c>
      <c r="C146" s="60" t="s">
        <v>278</v>
      </c>
      <c r="D146" s="46"/>
      <c r="E146" s="58"/>
      <c r="F146" s="39"/>
      <c r="G146" s="49"/>
      <c r="H146" s="39"/>
      <c r="I146" s="49"/>
      <c r="J146" s="89"/>
      <c r="K146" s="57"/>
      <c r="L146" s="39"/>
      <c r="M146" s="49"/>
      <c r="N146" s="49"/>
      <c r="O146" s="49"/>
      <c r="P146" s="49"/>
      <c r="Q146" s="49">
        <v>5910652.5</v>
      </c>
      <c r="R146" s="49"/>
      <c r="S146" s="40"/>
      <c r="T146" s="40"/>
      <c r="U146" s="40">
        <f t="shared" si="38"/>
        <v>5910652.5</v>
      </c>
      <c r="V146" s="50">
        <v>0</v>
      </c>
      <c r="W146" s="42"/>
      <c r="X146" s="51">
        <f t="shared" si="39"/>
        <v>0</v>
      </c>
      <c r="Z146"/>
      <c r="AA146"/>
    </row>
    <row r="147" spans="1:27" ht="28.5" customHeight="1" x14ac:dyDescent="0.2">
      <c r="A147" s="44"/>
      <c r="B147" s="20" t="s">
        <v>279</v>
      </c>
      <c r="C147" s="80" t="s">
        <v>280</v>
      </c>
      <c r="D147" s="36" t="e">
        <f>#REF!+#REF!+#REF!+#REF!+#REF!+#REF!+D148+#REF!+#REF!+#REF!+#REF!+#REF!+#REF!+#REF!+#REF!+D151+D152+D153+D154+D155</f>
        <v>#REF!</v>
      </c>
      <c r="E147" s="36" t="e">
        <f>#REF!+#REF!+#REF!+#REF!+#REF!+#REF!+E148+#REF!+#REF!+#REF!+#REF!+#REF!+#REF!+#REF!+#REF!+E151+E152+E153+E154+E155</f>
        <v>#REF!</v>
      </c>
      <c r="F147" s="36" t="e">
        <f>#REF!+#REF!+#REF!+#REF!+#REF!+#REF!+F148+#REF!+#REF!+#REF!+#REF!+#REF!+#REF!+#REF!+#REF!+F151+F152+F153+F154+F155</f>
        <v>#REF!</v>
      </c>
      <c r="G147" s="36" t="e">
        <f>#REF!+#REF!+#REF!+#REF!+#REF!+#REF!+G148+#REF!+#REF!+#REF!+#REF!+#REF!+#REF!+#REF!+#REF!+G151+G152+G153+G154+G155</f>
        <v>#REF!</v>
      </c>
      <c r="H147" s="36" t="e">
        <f>#REF!+#REF!+#REF!+#REF!+#REF!+#REF!+H148+#REF!+#REF!+#REF!+#REF!+#REF!+#REF!+#REF!+#REF!+H151+H152+H153+H154+H155</f>
        <v>#REF!</v>
      </c>
      <c r="I147" s="36" t="e">
        <f>#REF!+#REF!+#REF!+#REF!+#REF!+#REF!+I148+#REF!+#REF!+#REF!+#REF!+#REF!+#REF!+#REF!+#REF!+I151+I152+I153+I154+I155</f>
        <v>#REF!</v>
      </c>
      <c r="J147" s="37" t="e">
        <f>#REF!+#REF!+#REF!+#REF!+#REF!+#REF!+J148+#REF!+#REF!+#REF!+#REF!+#REF!+#REF!+#REF!+#REF!+J151+J152+J153+J154+J155</f>
        <v>#REF!</v>
      </c>
      <c r="K147" s="38" t="e">
        <f>#REF!+#REF!+#REF!+#REF!+#REF!+#REF!+K148+#REF!+#REF!+#REF!+#REF!+#REF!+#REF!+#REF!+#REF!+K151+K152+K153+K154+K155</f>
        <v>#REF!</v>
      </c>
      <c r="L147" s="39">
        <f>L148</f>
        <v>-113500</v>
      </c>
      <c r="M147" s="40">
        <f>M148+M151+M152+M153+M154+M155</f>
        <v>264314782.44</v>
      </c>
      <c r="N147" s="40"/>
      <c r="O147" s="40">
        <f>O148+O151+O152+O153+O154+O155</f>
        <v>264314782.44</v>
      </c>
      <c r="P147" s="40"/>
      <c r="Q147" s="40">
        <f>Q148+Q151+Q152+Q153+Q154+Q155</f>
        <v>258343590</v>
      </c>
      <c r="R147" s="40">
        <f>R148+R151+R152+R153+R154+R155</f>
        <v>16195963.189999999</v>
      </c>
      <c r="S147" s="40">
        <f>S148+S151+S152+S153+S154+S155</f>
        <v>0</v>
      </c>
      <c r="T147" s="40"/>
      <c r="U147" s="40">
        <f t="shared" si="38"/>
        <v>258343590</v>
      </c>
      <c r="V147" s="41">
        <f>V148+V151+V152+V153+V154+V155</f>
        <v>256080796</v>
      </c>
      <c r="W147" s="42"/>
      <c r="X147" s="43">
        <f t="shared" si="39"/>
        <v>256080796</v>
      </c>
      <c r="Z147" s="91"/>
      <c r="AA147" s="91"/>
    </row>
    <row r="148" spans="1:27" ht="36" customHeight="1" x14ac:dyDescent="0.2">
      <c r="A148" s="44"/>
      <c r="B148" s="71" t="s">
        <v>281</v>
      </c>
      <c r="C148" s="63" t="s">
        <v>282</v>
      </c>
      <c r="D148" s="46">
        <v>238966800</v>
      </c>
      <c r="E148" s="58">
        <v>180161500</v>
      </c>
      <c r="F148" s="39"/>
      <c r="G148" s="49">
        <f>D148+F148</f>
        <v>238966800</v>
      </c>
      <c r="H148" s="39"/>
      <c r="I148" s="49"/>
      <c r="J148" s="89">
        <v>3926600</v>
      </c>
      <c r="K148" s="57">
        <f>D148+J148</f>
        <v>242893400</v>
      </c>
      <c r="L148" s="39">
        <v>-113500</v>
      </c>
      <c r="M148" s="49">
        <v>248276220</v>
      </c>
      <c r="N148" s="49"/>
      <c r="O148" s="49">
        <v>248276220</v>
      </c>
      <c r="P148" s="49"/>
      <c r="Q148" s="64">
        <f>Q149+Q150</f>
        <v>239723900</v>
      </c>
      <c r="R148" s="40">
        <f>R149+R150</f>
        <v>0</v>
      </c>
      <c r="S148" s="40">
        <f>S149+S150</f>
        <v>0</v>
      </c>
      <c r="T148" s="40">
        <f>T149</f>
        <v>31406</v>
      </c>
      <c r="U148" s="40">
        <f t="shared" si="38"/>
        <v>239755306</v>
      </c>
      <c r="V148" s="65">
        <f>V149+V150</f>
        <v>239395400</v>
      </c>
      <c r="W148" s="92">
        <f>W149</f>
        <v>12500</v>
      </c>
      <c r="X148" s="51">
        <f t="shared" si="39"/>
        <v>239407900</v>
      </c>
      <c r="Z148" s="93"/>
      <c r="AA148" s="91"/>
    </row>
    <row r="149" spans="1:27" ht="36.75" customHeight="1" x14ac:dyDescent="0.2">
      <c r="A149" s="44">
        <v>715</v>
      </c>
      <c r="B149" s="44" t="s">
        <v>281</v>
      </c>
      <c r="C149" s="60" t="s">
        <v>282</v>
      </c>
      <c r="D149" s="46"/>
      <c r="E149" s="58"/>
      <c r="F149" s="39"/>
      <c r="G149" s="49"/>
      <c r="H149" s="39"/>
      <c r="I149" s="49"/>
      <c r="J149" s="89"/>
      <c r="K149" s="57"/>
      <c r="L149" s="39"/>
      <c r="M149" s="49"/>
      <c r="N149" s="49"/>
      <c r="O149" s="49"/>
      <c r="P149" s="49"/>
      <c r="Q149" s="49">
        <v>4268400</v>
      </c>
      <c r="R149" s="49"/>
      <c r="S149" s="40"/>
      <c r="T149" s="40">
        <v>31406</v>
      </c>
      <c r="U149" s="40">
        <f t="shared" si="38"/>
        <v>4299806</v>
      </c>
      <c r="V149" s="50">
        <v>4268400</v>
      </c>
      <c r="W149" s="92">
        <v>12500</v>
      </c>
      <c r="X149" s="51">
        <f t="shared" si="39"/>
        <v>4280900</v>
      </c>
      <c r="Z149" s="93"/>
      <c r="AA149" s="91"/>
    </row>
    <row r="150" spans="1:27" ht="28.5" customHeight="1" x14ac:dyDescent="0.2">
      <c r="A150" s="44">
        <v>735</v>
      </c>
      <c r="B150" s="44" t="s">
        <v>281</v>
      </c>
      <c r="C150" s="60" t="s">
        <v>282</v>
      </c>
      <c r="D150" s="46"/>
      <c r="E150" s="58"/>
      <c r="F150" s="39"/>
      <c r="G150" s="49"/>
      <c r="H150" s="39"/>
      <c r="I150" s="49"/>
      <c r="J150" s="89"/>
      <c r="K150" s="57"/>
      <c r="L150" s="39"/>
      <c r="M150" s="49"/>
      <c r="N150" s="49"/>
      <c r="O150" s="49"/>
      <c r="P150" s="49"/>
      <c r="Q150" s="49">
        <v>235455500</v>
      </c>
      <c r="R150" s="49"/>
      <c r="S150" s="40"/>
      <c r="T150" s="40"/>
      <c r="U150" s="40">
        <f t="shared" si="38"/>
        <v>235455500</v>
      </c>
      <c r="V150" s="50">
        <v>235127000</v>
      </c>
      <c r="W150" s="42"/>
      <c r="X150" s="51">
        <f t="shared" si="39"/>
        <v>235127000</v>
      </c>
      <c r="Z150" s="93"/>
      <c r="AA150" s="91"/>
    </row>
    <row r="151" spans="1:27" ht="51.75" customHeight="1" x14ac:dyDescent="0.2">
      <c r="A151" s="44">
        <v>715</v>
      </c>
      <c r="B151" s="44" t="s">
        <v>283</v>
      </c>
      <c r="C151" s="60" t="s">
        <v>284</v>
      </c>
      <c r="D151" s="46">
        <v>11018700</v>
      </c>
      <c r="E151" s="52"/>
      <c r="F151" s="39"/>
      <c r="G151" s="49"/>
      <c r="H151" s="39"/>
      <c r="I151" s="49"/>
      <c r="J151" s="53"/>
      <c r="K151" s="57">
        <f>D151+J151</f>
        <v>11018700</v>
      </c>
      <c r="L151" s="39"/>
      <c r="M151" s="49">
        <v>12824163</v>
      </c>
      <c r="N151" s="49"/>
      <c r="O151" s="49">
        <v>12824163</v>
      </c>
      <c r="P151" s="49"/>
      <c r="Q151" s="49">
        <v>12777367.68</v>
      </c>
      <c r="R151" s="49">
        <v>12824163</v>
      </c>
      <c r="S151" s="40"/>
      <c r="T151" s="40"/>
      <c r="U151" s="40">
        <f t="shared" si="38"/>
        <v>12777367.68</v>
      </c>
      <c r="V151" s="50">
        <v>12777367.68</v>
      </c>
      <c r="W151" s="42"/>
      <c r="X151" s="51">
        <f t="shared" si="39"/>
        <v>12777367.68</v>
      </c>
      <c r="Z151" s="93"/>
      <c r="AA151" s="91"/>
    </row>
    <row r="152" spans="1:27" ht="50.25" customHeight="1" x14ac:dyDescent="0.2">
      <c r="A152" s="44">
        <v>715</v>
      </c>
      <c r="B152" s="44" t="s">
        <v>285</v>
      </c>
      <c r="C152" s="60" t="s">
        <v>286</v>
      </c>
      <c r="D152" s="46">
        <v>3700</v>
      </c>
      <c r="E152" s="52"/>
      <c r="F152" s="39"/>
      <c r="G152" s="49"/>
      <c r="H152" s="39"/>
      <c r="I152" s="49"/>
      <c r="J152" s="53"/>
      <c r="K152" s="57">
        <f>D152+J152</f>
        <v>3700</v>
      </c>
      <c r="L152" s="39"/>
      <c r="M152" s="49">
        <v>3300</v>
      </c>
      <c r="N152" s="49"/>
      <c r="O152" s="49">
        <v>3300</v>
      </c>
      <c r="P152" s="49"/>
      <c r="Q152" s="49">
        <v>35300</v>
      </c>
      <c r="R152" s="49">
        <v>27000</v>
      </c>
      <c r="S152" s="40"/>
      <c r="T152" s="40"/>
      <c r="U152" s="40">
        <f t="shared" si="38"/>
        <v>35300</v>
      </c>
      <c r="V152" s="50">
        <v>2100</v>
      </c>
      <c r="W152" s="42"/>
      <c r="X152" s="51">
        <f t="shared" si="39"/>
        <v>2100</v>
      </c>
    </row>
    <row r="153" spans="1:27" ht="38.25" hidden="1" x14ac:dyDescent="0.2">
      <c r="A153" s="44">
        <v>715</v>
      </c>
      <c r="B153" s="44" t="s">
        <v>287</v>
      </c>
      <c r="C153" s="60" t="s">
        <v>288</v>
      </c>
      <c r="D153" s="46">
        <v>0</v>
      </c>
      <c r="E153" s="52"/>
      <c r="F153" s="39">
        <v>618000</v>
      </c>
      <c r="G153" s="49">
        <f>D153+F153</f>
        <v>618000</v>
      </c>
      <c r="H153" s="39"/>
      <c r="I153" s="49"/>
      <c r="J153" s="89">
        <v>59546</v>
      </c>
      <c r="K153" s="57">
        <f>D153+J153</f>
        <v>59546</v>
      </c>
      <c r="L153" s="39"/>
      <c r="M153" s="49"/>
      <c r="N153" s="49"/>
      <c r="O153" s="49"/>
      <c r="P153" s="49"/>
      <c r="Q153" s="49">
        <v>0</v>
      </c>
      <c r="R153" s="42"/>
      <c r="S153" s="40"/>
      <c r="T153" s="40"/>
      <c r="U153" s="40"/>
      <c r="V153" s="55">
        <v>0</v>
      </c>
      <c r="W153" s="42"/>
      <c r="X153" s="87">
        <v>0</v>
      </c>
    </row>
    <row r="154" spans="1:27" ht="38.25" customHeight="1" x14ac:dyDescent="0.2">
      <c r="A154" s="44">
        <v>715</v>
      </c>
      <c r="B154" s="44" t="s">
        <v>289</v>
      </c>
      <c r="C154" s="60" t="s">
        <v>290</v>
      </c>
      <c r="D154" s="46">
        <v>1615000</v>
      </c>
      <c r="E154" s="52"/>
      <c r="F154" s="39"/>
      <c r="G154" s="49"/>
      <c r="H154" s="39"/>
      <c r="I154" s="49"/>
      <c r="J154" s="53"/>
      <c r="K154" s="57">
        <f>D154+J154</f>
        <v>1615000</v>
      </c>
      <c r="L154" s="39"/>
      <c r="M154" s="49">
        <v>1268100</v>
      </c>
      <c r="N154" s="49"/>
      <c r="O154" s="49">
        <v>1268100</v>
      </c>
      <c r="P154" s="49"/>
      <c r="Q154" s="49">
        <v>1268100</v>
      </c>
      <c r="R154" s="49">
        <v>1395000</v>
      </c>
      <c r="S154" s="40"/>
      <c r="T154" s="40"/>
      <c r="U154" s="40">
        <f t="shared" ref="U154:U162" si="40">Q154+T154</f>
        <v>1268100</v>
      </c>
      <c r="V154" s="50">
        <v>1268100</v>
      </c>
      <c r="W154" s="42"/>
      <c r="X154" s="51">
        <f t="shared" ref="X154:X162" si="41">V154+W154</f>
        <v>1268100</v>
      </c>
    </row>
    <row r="155" spans="1:27" ht="15.75" customHeight="1" x14ac:dyDescent="0.2">
      <c r="A155" s="44">
        <v>715</v>
      </c>
      <c r="B155" s="44" t="s">
        <v>291</v>
      </c>
      <c r="C155" s="60" t="s">
        <v>292</v>
      </c>
      <c r="D155" s="46">
        <f t="shared" ref="D155:K155" si="42">D156</f>
        <v>11513000</v>
      </c>
      <c r="E155" s="46">
        <f t="shared" si="42"/>
        <v>0</v>
      </c>
      <c r="F155" s="46">
        <f t="shared" si="42"/>
        <v>0</v>
      </c>
      <c r="G155" s="46">
        <f t="shared" si="42"/>
        <v>11513000</v>
      </c>
      <c r="H155" s="46">
        <f t="shared" si="42"/>
        <v>0</v>
      </c>
      <c r="I155" s="46">
        <f t="shared" si="42"/>
        <v>0</v>
      </c>
      <c r="J155" s="47">
        <f t="shared" si="42"/>
        <v>-3986050.2</v>
      </c>
      <c r="K155" s="48">
        <f t="shared" si="42"/>
        <v>7526949.7999999998</v>
      </c>
      <c r="L155" s="39"/>
      <c r="M155" s="49">
        <f>M156</f>
        <v>1942999.44</v>
      </c>
      <c r="N155" s="49"/>
      <c r="O155" s="49">
        <f>O156</f>
        <v>1942999.44</v>
      </c>
      <c r="P155" s="49"/>
      <c r="Q155" s="49">
        <f>Q156</f>
        <v>4538922.32</v>
      </c>
      <c r="R155" s="40">
        <f>R156</f>
        <v>1949800.19</v>
      </c>
      <c r="S155" s="40">
        <f>S156</f>
        <v>0</v>
      </c>
      <c r="T155" s="40">
        <f>T156</f>
        <v>-31406</v>
      </c>
      <c r="U155" s="40">
        <f t="shared" si="40"/>
        <v>4507516.32</v>
      </c>
      <c r="V155" s="50">
        <f>V156</f>
        <v>2637828.3199999998</v>
      </c>
      <c r="W155" s="92">
        <f>W156</f>
        <v>-12500</v>
      </c>
      <c r="X155" s="51">
        <f t="shared" si="41"/>
        <v>2625328.3199999998</v>
      </c>
    </row>
    <row r="156" spans="1:27" ht="15.75" customHeight="1" x14ac:dyDescent="0.2">
      <c r="A156" s="44">
        <v>715</v>
      </c>
      <c r="B156" s="44" t="s">
        <v>293</v>
      </c>
      <c r="C156" s="60" t="s">
        <v>294</v>
      </c>
      <c r="D156" s="46">
        <v>11513000</v>
      </c>
      <c r="E156" s="52"/>
      <c r="F156" s="39"/>
      <c r="G156" s="49">
        <f>D156+F156</f>
        <v>11513000</v>
      </c>
      <c r="H156" s="39"/>
      <c r="I156" s="49"/>
      <c r="J156" s="89">
        <v>-3986050.2</v>
      </c>
      <c r="K156" s="57">
        <f>D156+J156</f>
        <v>7526949.7999999998</v>
      </c>
      <c r="L156" s="39"/>
      <c r="M156" s="49">
        <v>1942999.44</v>
      </c>
      <c r="N156" s="49"/>
      <c r="O156" s="49">
        <v>1942999.44</v>
      </c>
      <c r="P156" s="49"/>
      <c r="Q156" s="49">
        <v>4538922.32</v>
      </c>
      <c r="R156" s="49">
        <v>1949800.19</v>
      </c>
      <c r="S156" s="40"/>
      <c r="T156" s="40">
        <v>-31406</v>
      </c>
      <c r="U156" s="40">
        <f t="shared" si="40"/>
        <v>4507516.32</v>
      </c>
      <c r="V156" s="50">
        <v>2637828.3199999998</v>
      </c>
      <c r="W156" s="92">
        <v>-12500</v>
      </c>
      <c r="X156" s="51">
        <f t="shared" si="41"/>
        <v>2625328.3199999998</v>
      </c>
    </row>
    <row r="157" spans="1:27" ht="13.5" customHeight="1" x14ac:dyDescent="0.2">
      <c r="A157" s="44"/>
      <c r="B157" s="20" t="s">
        <v>295</v>
      </c>
      <c r="C157" s="35" t="s">
        <v>296</v>
      </c>
      <c r="D157" s="36" t="e">
        <f>D158+#REF!+#REF!+D159+D160</f>
        <v>#REF!</v>
      </c>
      <c r="E157" s="36" t="e">
        <f>E158+#REF!+#REF!+E159+E160</f>
        <v>#REF!</v>
      </c>
      <c r="F157" s="36" t="e">
        <f>F158+#REF!+#REF!+F159+F160</f>
        <v>#REF!</v>
      </c>
      <c r="G157" s="36" t="e">
        <f>G158+#REF!+#REF!+G159+G160</f>
        <v>#REF!</v>
      </c>
      <c r="H157" s="36" t="e">
        <f>H158+#REF!+#REF!+H159+H160</f>
        <v>#REF!</v>
      </c>
      <c r="I157" s="36" t="e">
        <f>I158+#REF!+#REF!+I159+I160</f>
        <v>#REF!</v>
      </c>
      <c r="J157" s="37" t="e">
        <f>J158+#REF!+#REF!+J159+J160</f>
        <v>#REF!</v>
      </c>
      <c r="K157" s="38" t="e">
        <f>K158+#REF!+#REF!+K159+K160</f>
        <v>#REF!</v>
      </c>
      <c r="L157" s="39"/>
      <c r="M157" s="40">
        <f>M158+M160</f>
        <v>29139975.219999999</v>
      </c>
      <c r="N157" s="40"/>
      <c r="O157" s="40">
        <f>O158+O160</f>
        <v>29139975.219999999</v>
      </c>
      <c r="P157" s="40"/>
      <c r="Q157" s="40">
        <f>Q158+Q159</f>
        <v>29915491</v>
      </c>
      <c r="R157" s="40">
        <f>R158+R159</f>
        <v>0</v>
      </c>
      <c r="S157" s="40">
        <f>S158+S159</f>
        <v>0</v>
      </c>
      <c r="T157" s="94">
        <f>T159</f>
        <v>5198552</v>
      </c>
      <c r="U157" s="40">
        <f t="shared" si="40"/>
        <v>35114043</v>
      </c>
      <c r="V157" s="41">
        <f>V158+V159</f>
        <v>26070400</v>
      </c>
      <c r="W157" s="94">
        <f>W159</f>
        <v>9293843</v>
      </c>
      <c r="X157" s="43">
        <f t="shared" si="41"/>
        <v>35364243</v>
      </c>
    </row>
    <row r="158" spans="1:27" ht="62.25" customHeight="1" x14ac:dyDescent="0.2">
      <c r="A158" s="44">
        <v>735</v>
      </c>
      <c r="B158" s="44" t="s">
        <v>297</v>
      </c>
      <c r="C158" s="95" t="s">
        <v>298</v>
      </c>
      <c r="D158" s="46">
        <v>2055370</v>
      </c>
      <c r="E158" s="58">
        <v>0</v>
      </c>
      <c r="F158" s="39"/>
      <c r="G158" s="49">
        <f>D158+F158</f>
        <v>2055370</v>
      </c>
      <c r="H158" s="39"/>
      <c r="I158" s="49"/>
      <c r="J158" s="53"/>
      <c r="K158" s="57">
        <f>D158+J158</f>
        <v>2055370</v>
      </c>
      <c r="L158" s="39"/>
      <c r="M158" s="49"/>
      <c r="N158" s="49"/>
      <c r="O158" s="49"/>
      <c r="P158" s="49"/>
      <c r="Q158" s="49">
        <v>18459800</v>
      </c>
      <c r="R158" s="96"/>
      <c r="S158" s="40"/>
      <c r="T158" s="96"/>
      <c r="U158" s="49">
        <f t="shared" si="40"/>
        <v>18459800</v>
      </c>
      <c r="V158" s="50">
        <v>18459800</v>
      </c>
      <c r="W158" s="96"/>
      <c r="X158" s="51">
        <f t="shared" si="41"/>
        <v>18459800</v>
      </c>
    </row>
    <row r="159" spans="1:27" ht="24.75" customHeight="1" x14ac:dyDescent="0.2">
      <c r="A159" s="44"/>
      <c r="B159" s="28" t="s">
        <v>299</v>
      </c>
      <c r="C159" s="97" t="s">
        <v>300</v>
      </c>
      <c r="D159" s="67">
        <f>D160</f>
        <v>0</v>
      </c>
      <c r="E159" s="52"/>
      <c r="F159" s="39"/>
      <c r="G159" s="49">
        <f>D159+F159</f>
        <v>0</v>
      </c>
      <c r="H159" s="39"/>
      <c r="I159" s="49"/>
      <c r="J159" s="53"/>
      <c r="K159" s="54">
        <f>D159+J159</f>
        <v>0</v>
      </c>
      <c r="L159" s="39"/>
      <c r="M159" s="49">
        <f>K159+L159</f>
        <v>0</v>
      </c>
      <c r="N159" s="49"/>
      <c r="O159" s="49">
        <f>M159+N159</f>
        <v>0</v>
      </c>
      <c r="P159" s="49"/>
      <c r="Q159" s="49">
        <f>Q160</f>
        <v>11455691</v>
      </c>
      <c r="R159" s="49">
        <f>R160</f>
        <v>0</v>
      </c>
      <c r="S159" s="49">
        <f>S160</f>
        <v>0</v>
      </c>
      <c r="T159" s="98">
        <f>T160</f>
        <v>5198552</v>
      </c>
      <c r="U159" s="49">
        <f t="shared" si="40"/>
        <v>16654243</v>
      </c>
      <c r="V159" s="50">
        <f>V160</f>
        <v>7610600</v>
      </c>
      <c r="W159" s="98">
        <f>W160</f>
        <v>9293843</v>
      </c>
      <c r="X159" s="51">
        <f t="shared" si="41"/>
        <v>16904443</v>
      </c>
    </row>
    <row r="160" spans="1:27" ht="32.25" customHeight="1" x14ac:dyDescent="0.2">
      <c r="A160" s="44"/>
      <c r="B160" s="71" t="s">
        <v>301</v>
      </c>
      <c r="C160" s="63" t="s">
        <v>302</v>
      </c>
      <c r="D160" s="67">
        <v>0</v>
      </c>
      <c r="E160" s="52"/>
      <c r="F160" s="39"/>
      <c r="G160" s="49">
        <f>D160+F160</f>
        <v>0</v>
      </c>
      <c r="H160" s="39"/>
      <c r="I160" s="49"/>
      <c r="J160" s="89">
        <v>3175045.1</v>
      </c>
      <c r="K160" s="57">
        <f>D160+J160</f>
        <v>3175045.1</v>
      </c>
      <c r="L160" s="39"/>
      <c r="M160" s="49">
        <v>29139975.219999999</v>
      </c>
      <c r="N160" s="49"/>
      <c r="O160" s="49">
        <v>29139975.219999999</v>
      </c>
      <c r="P160" s="49"/>
      <c r="Q160" s="49">
        <f>Q161+Q162</f>
        <v>11455691</v>
      </c>
      <c r="R160" s="49">
        <f>R161+R162</f>
        <v>0</v>
      </c>
      <c r="S160" s="49">
        <f>S161+S162</f>
        <v>0</v>
      </c>
      <c r="T160" s="98">
        <f>T161</f>
        <v>5198552</v>
      </c>
      <c r="U160" s="49">
        <f t="shared" si="40"/>
        <v>16654243</v>
      </c>
      <c r="V160" s="50">
        <f>V161+V162</f>
        <v>7610600</v>
      </c>
      <c r="W160" s="98">
        <f>W161+W162</f>
        <v>9293843</v>
      </c>
      <c r="X160" s="51">
        <f t="shared" si="41"/>
        <v>16904443</v>
      </c>
    </row>
    <row r="161" spans="1:24" ht="27.75" customHeight="1" x14ac:dyDescent="0.2">
      <c r="A161" s="44">
        <v>715</v>
      </c>
      <c r="B161" s="44" t="s">
        <v>301</v>
      </c>
      <c r="C161" s="60" t="s">
        <v>302</v>
      </c>
      <c r="D161" s="67"/>
      <c r="E161" s="52"/>
      <c r="F161" s="39"/>
      <c r="G161" s="49"/>
      <c r="H161" s="39"/>
      <c r="I161" s="49"/>
      <c r="J161" s="89"/>
      <c r="K161" s="57"/>
      <c r="L161" s="39"/>
      <c r="M161" s="49"/>
      <c r="N161" s="49"/>
      <c r="O161" s="49"/>
      <c r="P161" s="49"/>
      <c r="Q161" s="49">
        <v>3835291</v>
      </c>
      <c r="R161" s="49"/>
      <c r="S161" s="40"/>
      <c r="T161" s="98">
        <v>5198552</v>
      </c>
      <c r="U161" s="49">
        <f t="shared" si="40"/>
        <v>9033843</v>
      </c>
      <c r="V161" s="50">
        <v>0</v>
      </c>
      <c r="W161" s="98">
        <v>9033843</v>
      </c>
      <c r="X161" s="51">
        <f t="shared" si="41"/>
        <v>9033843</v>
      </c>
    </row>
    <row r="162" spans="1:24" ht="32.25" customHeight="1" x14ac:dyDescent="0.2">
      <c r="A162" s="44">
        <v>735</v>
      </c>
      <c r="B162" s="44" t="s">
        <v>301</v>
      </c>
      <c r="C162" s="60" t="s">
        <v>302</v>
      </c>
      <c r="D162" s="67"/>
      <c r="E162" s="52"/>
      <c r="F162" s="39"/>
      <c r="G162" s="49"/>
      <c r="H162" s="39"/>
      <c r="I162" s="49"/>
      <c r="J162" s="89"/>
      <c r="K162" s="57"/>
      <c r="L162" s="39"/>
      <c r="M162" s="49"/>
      <c r="N162" s="49"/>
      <c r="O162" s="49"/>
      <c r="P162" s="49"/>
      <c r="Q162" s="49">
        <v>7620400</v>
      </c>
      <c r="R162" s="49"/>
      <c r="S162" s="40"/>
      <c r="T162" s="40"/>
      <c r="U162" s="49">
        <f t="shared" si="40"/>
        <v>7620400</v>
      </c>
      <c r="V162" s="50">
        <v>7610600</v>
      </c>
      <c r="W162" s="98">
        <v>260000</v>
      </c>
      <c r="X162" s="51">
        <f t="shared" si="41"/>
        <v>7870600</v>
      </c>
    </row>
    <row r="163" spans="1:24" ht="18.75" hidden="1" customHeight="1" x14ac:dyDescent="0.2">
      <c r="A163" s="20">
        <v>715</v>
      </c>
      <c r="B163" s="20" t="s">
        <v>303</v>
      </c>
      <c r="C163" s="35" t="s">
        <v>304</v>
      </c>
      <c r="D163" s="36" t="e">
        <f t="shared" ref="D163:K163" si="43">D164</f>
        <v>#REF!</v>
      </c>
      <c r="E163" s="36" t="e">
        <f t="shared" si="43"/>
        <v>#REF!</v>
      </c>
      <c r="F163" s="36" t="e">
        <f t="shared" si="43"/>
        <v>#REF!</v>
      </c>
      <c r="G163" s="36" t="e">
        <f t="shared" si="43"/>
        <v>#REF!</v>
      </c>
      <c r="H163" s="36" t="e">
        <f t="shared" si="43"/>
        <v>#REF!</v>
      </c>
      <c r="I163" s="36" t="e">
        <f t="shared" si="43"/>
        <v>#REF!</v>
      </c>
      <c r="J163" s="37" t="e">
        <f t="shared" si="43"/>
        <v>#REF!</v>
      </c>
      <c r="K163" s="38" t="e">
        <f t="shared" si="43"/>
        <v>#REF!</v>
      </c>
      <c r="L163" s="39"/>
      <c r="M163" s="40" t="e">
        <f>M164</f>
        <v>#REF!</v>
      </c>
      <c r="N163" s="40"/>
      <c r="O163" s="40" t="e">
        <f>O164</f>
        <v>#REF!</v>
      </c>
      <c r="P163" s="40"/>
      <c r="Q163" s="40"/>
      <c r="R163" s="42"/>
      <c r="S163" s="40"/>
      <c r="T163" s="40"/>
      <c r="U163" s="40"/>
      <c r="V163" s="55"/>
      <c r="W163" s="42"/>
      <c r="X163" s="56"/>
    </row>
    <row r="164" spans="1:24" ht="12.75" hidden="1" customHeight="1" x14ac:dyDescent="0.2">
      <c r="A164" s="44"/>
      <c r="B164" s="44" t="s">
        <v>305</v>
      </c>
      <c r="C164" s="60" t="s">
        <v>306</v>
      </c>
      <c r="D164" s="36" t="e">
        <f>D165+#REF!</f>
        <v>#REF!</v>
      </c>
      <c r="E164" s="36" t="e">
        <f>E165+#REF!</f>
        <v>#REF!</v>
      </c>
      <c r="F164" s="36" t="e">
        <f>F165+#REF!</f>
        <v>#REF!</v>
      </c>
      <c r="G164" s="36" t="e">
        <f>G165+#REF!</f>
        <v>#REF!</v>
      </c>
      <c r="H164" s="36" t="e">
        <f>H165+#REF!</f>
        <v>#REF!</v>
      </c>
      <c r="I164" s="36" t="e">
        <f>I165+#REF!</f>
        <v>#REF!</v>
      </c>
      <c r="J164" s="37" t="e">
        <f>J165+#REF!</f>
        <v>#REF!</v>
      </c>
      <c r="K164" s="38" t="e">
        <f>K165+#REF!</f>
        <v>#REF!</v>
      </c>
      <c r="L164" s="39"/>
      <c r="M164" s="49" t="e">
        <f>M165+#REF!</f>
        <v>#REF!</v>
      </c>
      <c r="N164" s="49"/>
      <c r="O164" s="49" t="e">
        <f>O165+#REF!</f>
        <v>#REF!</v>
      </c>
      <c r="P164" s="49"/>
      <c r="Q164" s="49"/>
      <c r="R164" s="42"/>
      <c r="S164" s="49"/>
      <c r="T164" s="49"/>
      <c r="U164" s="49"/>
      <c r="V164" s="55"/>
      <c r="W164" s="42"/>
      <c r="X164" s="56"/>
    </row>
    <row r="165" spans="1:24" ht="36.75" hidden="1" customHeight="1" x14ac:dyDescent="0.2">
      <c r="A165" s="44"/>
      <c r="B165" s="28" t="s">
        <v>307</v>
      </c>
      <c r="C165" s="60" t="s">
        <v>308</v>
      </c>
      <c r="D165" s="36"/>
      <c r="E165" s="52"/>
      <c r="F165" s="39"/>
      <c r="G165" s="40"/>
      <c r="H165" s="39"/>
      <c r="I165" s="40"/>
      <c r="J165" s="89">
        <v>79268</v>
      </c>
      <c r="K165" s="57">
        <f>D165+J165</f>
        <v>79268</v>
      </c>
      <c r="L165" s="39"/>
      <c r="M165" s="49"/>
      <c r="N165" s="49"/>
      <c r="O165" s="49"/>
      <c r="P165" s="49"/>
      <c r="Q165" s="49"/>
      <c r="R165" s="42"/>
      <c r="S165" s="49"/>
      <c r="T165" s="49"/>
      <c r="U165" s="49"/>
      <c r="V165" s="55"/>
      <c r="W165" s="42"/>
      <c r="X165" s="56"/>
    </row>
    <row r="166" spans="1:24" ht="40.5" hidden="1" customHeight="1" x14ac:dyDescent="0.2">
      <c r="A166" s="20">
        <v>705</v>
      </c>
      <c r="B166" s="20" t="s">
        <v>309</v>
      </c>
      <c r="C166" s="35" t="s">
        <v>310</v>
      </c>
      <c r="D166" s="36"/>
      <c r="E166" s="52"/>
      <c r="F166" s="39"/>
      <c r="G166" s="40"/>
      <c r="H166" s="39"/>
      <c r="I166" s="40"/>
      <c r="J166" s="89"/>
      <c r="K166" s="54">
        <v>0</v>
      </c>
      <c r="L166" s="39">
        <f>L167</f>
        <v>665853</v>
      </c>
      <c r="M166" s="49">
        <f>M167</f>
        <v>0</v>
      </c>
      <c r="N166" s="49"/>
      <c r="O166" s="49">
        <f>O167</f>
        <v>0</v>
      </c>
      <c r="P166" s="49"/>
      <c r="Q166" s="40"/>
      <c r="R166" s="42"/>
      <c r="S166" s="40"/>
      <c r="T166" s="40"/>
      <c r="U166" s="40"/>
      <c r="V166" s="55"/>
      <c r="W166" s="42"/>
      <c r="X166" s="56"/>
    </row>
    <row r="167" spans="1:24" ht="37.5" hidden="1" customHeight="1" x14ac:dyDescent="0.2">
      <c r="A167" s="44"/>
      <c r="B167" s="44" t="s">
        <v>311</v>
      </c>
      <c r="C167" s="60" t="s">
        <v>312</v>
      </c>
      <c r="D167" s="36"/>
      <c r="E167" s="52"/>
      <c r="F167" s="39"/>
      <c r="G167" s="40"/>
      <c r="H167" s="39"/>
      <c r="I167" s="40"/>
      <c r="J167" s="89"/>
      <c r="K167" s="54">
        <v>0</v>
      </c>
      <c r="L167" s="39">
        <v>665853</v>
      </c>
      <c r="M167" s="49"/>
      <c r="N167" s="49"/>
      <c r="O167" s="49"/>
      <c r="P167" s="49"/>
      <c r="Q167" s="49"/>
      <c r="R167" s="42"/>
      <c r="S167" s="49"/>
      <c r="T167" s="49"/>
      <c r="U167" s="49"/>
      <c r="V167" s="55"/>
      <c r="W167" s="42"/>
      <c r="X167" s="56"/>
    </row>
    <row r="168" spans="1:24" ht="16.5" customHeight="1" x14ac:dyDescent="0.2">
      <c r="A168" s="44"/>
      <c r="B168" s="28"/>
      <c r="C168" s="60" t="s">
        <v>313</v>
      </c>
      <c r="D168" s="36" t="e">
        <f t="shared" ref="D168:K168" si="44">D9</f>
        <v>#REF!</v>
      </c>
      <c r="E168" s="36" t="e">
        <f t="shared" si="44"/>
        <v>#REF!</v>
      </c>
      <c r="F168" s="36" t="e">
        <f t="shared" si="44"/>
        <v>#REF!</v>
      </c>
      <c r="G168" s="36" t="e">
        <f t="shared" si="44"/>
        <v>#REF!</v>
      </c>
      <c r="H168" s="36" t="e">
        <f t="shared" si="44"/>
        <v>#REF!</v>
      </c>
      <c r="I168" s="36" t="e">
        <f t="shared" si="44"/>
        <v>#REF!</v>
      </c>
      <c r="J168" s="37" t="e">
        <f t="shared" si="44"/>
        <v>#REF!</v>
      </c>
      <c r="K168" s="38" t="e">
        <f t="shared" si="44"/>
        <v>#REF!</v>
      </c>
      <c r="L168" s="39"/>
      <c r="M168" s="40">
        <f>M9</f>
        <v>76451400</v>
      </c>
      <c r="N168" s="40"/>
      <c r="O168" s="40">
        <f>O9</f>
        <v>76451400</v>
      </c>
      <c r="P168" s="40"/>
      <c r="Q168" s="40">
        <f>Q9</f>
        <v>74079600</v>
      </c>
      <c r="R168" s="40">
        <f>R9</f>
        <v>73322700</v>
      </c>
      <c r="S168" s="40"/>
      <c r="T168" s="40">
        <f>T9</f>
        <v>0</v>
      </c>
      <c r="U168" s="40">
        <f>Q168+T168</f>
        <v>74079600</v>
      </c>
      <c r="V168" s="41">
        <f>V9</f>
        <v>76221600</v>
      </c>
      <c r="W168" s="40">
        <f>W9</f>
        <v>0</v>
      </c>
      <c r="X168" s="43">
        <f>V168+W168</f>
        <v>76221600</v>
      </c>
    </row>
    <row r="169" spans="1:24" x14ac:dyDescent="0.2">
      <c r="A169" s="20"/>
      <c r="B169" s="20"/>
      <c r="C169" s="35" t="s">
        <v>314</v>
      </c>
      <c r="D169" s="36" t="e">
        <f t="shared" ref="D169:K169" si="45">D168+D131+D163</f>
        <v>#REF!</v>
      </c>
      <c r="E169" s="36" t="e">
        <f t="shared" si="45"/>
        <v>#REF!</v>
      </c>
      <c r="F169" s="36" t="e">
        <f t="shared" si="45"/>
        <v>#REF!</v>
      </c>
      <c r="G169" s="36" t="e">
        <f t="shared" si="45"/>
        <v>#REF!</v>
      </c>
      <c r="H169" s="36" t="e">
        <f t="shared" si="45"/>
        <v>#REF!</v>
      </c>
      <c r="I169" s="36" t="e">
        <f t="shared" si="45"/>
        <v>#REF!</v>
      </c>
      <c r="J169" s="37" t="e">
        <f t="shared" si="45"/>
        <v>#REF!</v>
      </c>
      <c r="K169" s="38" t="e">
        <f t="shared" si="45"/>
        <v>#REF!</v>
      </c>
      <c r="L169" s="39">
        <f>L130+L166</f>
        <v>4913658.6500000004</v>
      </c>
      <c r="M169" s="40">
        <f t="shared" ref="M169:T169" si="46">M168+M130</f>
        <v>599505903.20000005</v>
      </c>
      <c r="N169" s="40">
        <f t="shared" si="46"/>
        <v>2793159</v>
      </c>
      <c r="O169" s="40">
        <f t="shared" si="46"/>
        <v>602299062.20000005</v>
      </c>
      <c r="P169" s="40">
        <f t="shared" si="46"/>
        <v>1558505.22</v>
      </c>
      <c r="Q169" s="40">
        <f t="shared" si="46"/>
        <v>607705274.97000003</v>
      </c>
      <c r="R169" s="40">
        <f t="shared" si="46"/>
        <v>333416131.15999997</v>
      </c>
      <c r="S169" s="40">
        <f t="shared" si="46"/>
        <v>-2352522.11</v>
      </c>
      <c r="T169" s="40">
        <f t="shared" si="46"/>
        <v>-3273723.4600000009</v>
      </c>
      <c r="U169" s="40">
        <f>Q169+T169</f>
        <v>604431551.50999999</v>
      </c>
      <c r="V169" s="41">
        <f>V168+V130</f>
        <v>557491062.09000003</v>
      </c>
      <c r="W169" s="40">
        <f>W168+W130</f>
        <v>9815359</v>
      </c>
      <c r="X169" s="43">
        <f>V169+W169</f>
        <v>567306421.09000003</v>
      </c>
    </row>
    <row r="170" spans="1:24" x14ac:dyDescent="0.2">
      <c r="D170"/>
      <c r="M170"/>
      <c r="N170"/>
      <c r="O170"/>
      <c r="P170"/>
      <c r="Q170" s="99"/>
      <c r="R170"/>
      <c r="S170" s="99"/>
      <c r="T170" s="99"/>
      <c r="U170" s="99"/>
      <c r="V170" s="100"/>
    </row>
    <row r="171" spans="1:24" x14ac:dyDescent="0.2">
      <c r="D171" s="101"/>
      <c r="M171" s="101">
        <f>M136+M147+M157</f>
        <v>372904303.20000005</v>
      </c>
      <c r="N171" s="101">
        <f>N136+N147+N157</f>
        <v>2793159</v>
      </c>
      <c r="O171" s="101">
        <f>O136+O147+O157</f>
        <v>375697462.20000005</v>
      </c>
      <c r="P171" s="101">
        <f>P136+P147+P157</f>
        <v>1558505.22</v>
      </c>
      <c r="Q171" s="99"/>
      <c r="R171" s="101">
        <f>R136+R147+R157</f>
        <v>102846531.16</v>
      </c>
      <c r="S171" s="99"/>
      <c r="T171" s="99"/>
      <c r="U171" s="99"/>
      <c r="V171" s="101"/>
    </row>
  </sheetData>
  <mergeCells count="11">
    <mergeCell ref="E3:F3"/>
    <mergeCell ref="B4:V4"/>
    <mergeCell ref="A6:B7"/>
    <mergeCell ref="C6:C7"/>
    <mergeCell ref="Q6:X6"/>
    <mergeCell ref="U3:V3"/>
    <mergeCell ref="E1:F1"/>
    <mergeCell ref="M1:V1"/>
    <mergeCell ref="C2:F2"/>
    <mergeCell ref="G2:I2"/>
    <mergeCell ref="L2:V2"/>
  </mergeCells>
  <pageMargins left="1.1811023622047245" right="0.39370078740157483" top="0.78740157480314965" bottom="0.78740157480314965" header="0.51181102362204722" footer="0.51181102362204722"/>
  <pageSetup paperSize="9" scale="55" firstPageNumber="0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2.75" x14ac:dyDescent="0.2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2.75" x14ac:dyDescent="0.2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K21" sqref="K21"/>
    </sheetView>
  </sheetViews>
  <sheetFormatPr defaultRowHeight="12.75" x14ac:dyDescent="0.2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Дума</cp:lastModifiedBy>
  <cp:revision>19</cp:revision>
  <cp:lastPrinted>2020-12-17T06:09:01Z</cp:lastPrinted>
  <dcterms:created xsi:type="dcterms:W3CDTF">2010-07-01T06:45:52Z</dcterms:created>
  <dcterms:modified xsi:type="dcterms:W3CDTF">2021-02-24T06:03:16Z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Tycoon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